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T:\RESEARCH\Taylor-Lambda\"/>
    </mc:Choice>
  </mc:AlternateContent>
  <xr:revisionPtr revIDLastSave="0" documentId="13_ncr:1_{3347F643-EC2B-45D8-82A0-C1698B97FF6B}" xr6:coauthVersionLast="47" xr6:coauthVersionMax="47" xr10:uidLastSave="{00000000-0000-0000-0000-000000000000}"/>
  <bookViews>
    <workbookView xWindow="-110" yWindow="-110" windowWidth="19420" windowHeight="11500" tabRatio="806" xr2:uid="{00000000-000D-0000-FFFF-FFFF00000000}"/>
  </bookViews>
  <sheets>
    <sheet name="Introduction" sheetId="5" r:id="rId1"/>
    <sheet name="Functions Used in the Paper" sheetId="1" r:id="rId2"/>
    <sheet name="Tables for the Paper" sheetId="2" r:id="rId3"/>
    <sheet name="Functions Using Ranges" sheetId="3" r:id="rId4"/>
    <sheet name="Lambda Function Errors" sheetId="4" r:id="rId5"/>
  </sheets>
  <definedNames>
    <definedName name="BondCashFlows" comment="COLUMN OF BOND CASH FLOWS (ANNUAL BOND)" localSheetId="3">_xlfn.LAMBDA(_xlpm.YEARS,_xlpm.CPNRATE,_xlpm.PAR,_xlfn.MAKEARRAY(_xlpm.YEARS,1,_xlfn.LAMBDA(_xlpm.ROW,_xlpm.COL,_xlpm.CPNRATE*_xlpm.PAR+(_xlpm.ROW=_xlpm.YEARS)*FACE)))</definedName>
    <definedName name="BondCashFlows" comment="COLUMN OF BOND CASH FLOWS (ANNUAL BOND)" localSheetId="4">_xlfn.LAMBDA(_xlpm.YEARS,_xlpm.CPNRATE,_xlpm.PAR,_xlfn.MAKEARRAY(_xlpm.YEARS,1,_xlfn.LAMBDA(_xlpm.ROW,_xlpm.COL,_xlpm.CPNRATE*_xlpm.PAR+(_xlpm.ROW=_xlpm.YEARS)*FACE)))</definedName>
    <definedName name="BondCashFlows" comment="COLUMN OF BOND CASH FLOWS (ANNUAL BOND)">_xlfn.LAMBDA(_xlpm.YEARS,_xlpm.CPNRATE,_xlpm.PAR,_xlfn.MAKEARRAY(_xlpm.YEARS,1,_xlfn.LAMBDA(_xlpm.ROW,_xlpm.COL,_xlpm.CPNRATE*_xlpm.PAR+(_xlpm.ROW=_xlpm.YEARS)*FACE)))</definedName>
    <definedName name="BondPartial" comment="revised bondpartial including power of -1">_xlfn.LAMBDA(_xlpm.CPNRATE,_xlpm.YTM,_xlpm.PAR,_xlpm.N,_xlpm.M,_xlpm.PARTIAL,((-1/(_xlpm.M*(1+_xlpm.YTM/_xlpm.M)))^_xlpm.PARTIAL*(SUM(_xlfn.MAKEARRAY(_xlpm.N*_xlpm.M,1, _xlfn.LAMBDA(_xlpm.R,_xlpm.C, (FACT(_xlpm.R+_xlpm.PARTIAL-1)/FACT(_xlpm.R-1))*(_xlpm.CPNRATE*_xlpm.PAR/_xlpm.M)/((1+_xlpm.YTM/_xlpm.M)^_xlpm.R) )))+(FACT(_xlpm.N*_xlpm.M+_xlpm.PARTIAL-1)/FACT(_xlpm.M*_xlpm.N-1))*_xlpm.PAR/((1+_xlpm.YTM/_xlpm.M)^(_xlpm.N*_xlpm.M)))))</definedName>
    <definedName name="BondTaylor" comment="Revised Taylor series after moving -1^R into BondPartial">_xlfn.LAMBDA(_xlpm.CPNRATE,_xlpm.YTM,_xlpm.PAR,_xlpm.N,_xlpm.M,_xlpm.DEGREE,_xlpm.DELTA_Y,SUM(_xlfn.MAKEARRAY(_xlpm.DEGREE,1, _xlfn.LAMBDA(_xlpm.R,_xlpm.C,BondPartial(_xlpm.CPNRATE,_xlpm.YTM,_xlpm.PAR,_xlpm.N,_xlpm.M,_xlpm.R)*(_xlpm.DELTA_Y^_xlpm.R)/(FACT(_xlpm.R))))))</definedName>
    <definedName name="Fibonacci">_xlfn.LAMBDA(_xlpm.N,_xlpm.Fa,_xlpm.Fb,IF(_xlpm.N=1,_xlpm.Fa,IF(_xlpm.N=2,_xlpm.Fb,Fibonacci(_xlpm.N-1,_xlpm.Fb,_xlpm.Fa+_xlpm.Fb))))</definedName>
    <definedName name="LowerSemiStdev">_xlfn.LAMBDA(_xlpm.mydata,SQRT(SUM(IF(_xlpm.mydata&lt;AVERAGE(_xlpm.mydata),(_xlpm.mydata-AVERAGE(_xlpm.mydata))^2,0))/COUNT(_xlpm.mydata)))</definedName>
    <definedName name="MyCallStackError">_xlfn.LAMBDA(_xlpm.N,IF(_xlpm.N&lt;=2,1,MyCallStackError(_xlpm.N-1)+1/10))</definedName>
    <definedName name="NaiveFibonacci">_xlfn.LAMBDA(_xlpm.N,IF(_xlpm.N&lt;=2,1,NaiveFibonacci(_xlpm.N-1)+NaiveFibonacci(_xlpm.N-2)))</definedName>
    <definedName name="SumWeekday">_xlfn.LAMBDA(_xlpm.data,IF(OR(WEEKDAY(TODAY())=7,WEEKDAY(TODAY())=1),"You Need a Break",SUM(_xlpm.data)))</definedName>
    <definedName name="WhileLoopDemo">_xlfn.LAMBDA(_xlpm.value, IF(_xlpm.value &gt; 30, _xlpm.value, WhileLoopDemo(_xlpm.value +12) ) )</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4" i="3" l="1"/>
  <c r="A41" i="4" l="1"/>
  <c r="A30" i="4"/>
  <c r="A40" i="4" a="1"/>
  <c r="A40" i="4" s="1"/>
  <c r="A29" i="4" a="1"/>
  <c r="A29" i="4" s="1"/>
  <c r="A47" i="4"/>
  <c r="A35" i="4"/>
  <c r="A21" i="4" a="1"/>
  <c r="A21" i="4" s="1"/>
  <c r="A36" i="3" a="1"/>
  <c r="A36" i="3" s="1"/>
  <c r="A31" i="3" a="1"/>
  <c r="A31" i="3" s="1"/>
  <c r="A25" i="3" a="1"/>
  <c r="A20" i="3" a="1"/>
  <c r="A20" i="3" l="1"/>
  <c r="A25" i="3"/>
  <c r="A28" i="1" a="1"/>
  <c r="A28" i="1" l="1"/>
  <c r="A42" i="2"/>
  <c r="B9" i="2"/>
  <c r="A7" i="1"/>
  <c r="A12" i="1" a="1"/>
  <c r="A15" i="1" a="1"/>
  <c r="A22" i="1" a="1"/>
  <c r="A48" i="1" a="1"/>
  <c r="D15" i="1" a="1"/>
  <c r="A44" i="1" a="1"/>
  <c r="A44" i="1" l="1"/>
  <c r="A12" i="1"/>
  <c r="A15" i="1"/>
  <c r="D15" i="1"/>
  <c r="A22" i="1"/>
  <c r="A48" i="1"/>
  <c r="D29" i="2"/>
  <c r="D30" i="2" s="1"/>
  <c r="D31" i="2" s="1"/>
  <c r="D32" i="2" s="1"/>
  <c r="D33" i="2" s="1"/>
  <c r="D34" i="2" s="1"/>
  <c r="D35" i="2" s="1"/>
  <c r="D36" i="2" s="1"/>
  <c r="D37" i="2" s="1"/>
  <c r="D38" i="2" s="1"/>
  <c r="D39" i="2" s="1"/>
  <c r="D40" i="2" s="1"/>
  <c r="D41" i="2" s="1"/>
  <c r="B28" i="2" a="1"/>
  <c r="B28" i="2" s="1"/>
  <c r="A24" i="2"/>
  <c r="C27" i="2"/>
  <c r="C42" i="2" s="1" a="1"/>
  <c r="C42" i="2" s="1"/>
  <c r="C28" i="2" l="1" a="1"/>
  <c r="C28" i="2" s="1"/>
  <c r="E27" i="2"/>
  <c r="B42" i="2" a="1"/>
  <c r="B42" i="2" s="1"/>
  <c r="A29" i="2"/>
  <c r="A15" i="2"/>
  <c r="C15" i="2" s="1" a="1"/>
  <c r="C15" i="2" s="1"/>
  <c r="C14" i="2" a="1"/>
  <c r="C14" i="2" s="1"/>
  <c r="B14" i="2" a="1"/>
  <c r="B14" i="2" s="1"/>
  <c r="E28" i="2" l="1" a="1"/>
  <c r="E28" i="2" s="1"/>
  <c r="F27" i="2"/>
  <c r="B29" i="2" a="1"/>
  <c r="B29" i="2" s="1"/>
  <c r="E29" i="2" a="1"/>
  <c r="E29" i="2" s="1"/>
  <c r="C29" i="2" a="1"/>
  <c r="C29" i="2" s="1"/>
  <c r="A16" i="2"/>
  <c r="E42" i="2" a="1"/>
  <c r="E42" i="2" s="1"/>
  <c r="F28" i="2" a="1"/>
  <c r="F28" i="2" s="1"/>
  <c r="A30" i="2"/>
  <c r="B15" i="2" a="1"/>
  <c r="B15" i="2" s="1"/>
  <c r="F30" i="2" l="1" a="1"/>
  <c r="F30" i="2" s="1"/>
  <c r="E30" i="2" a="1"/>
  <c r="E30" i="2" s="1"/>
  <c r="C30" i="2" a="1"/>
  <c r="C30" i="2" s="1"/>
  <c r="B30" i="2" a="1"/>
  <c r="B30" i="2" s="1"/>
  <c r="F29" i="2" a="1"/>
  <c r="F29" i="2" s="1"/>
  <c r="F42" i="2" a="1"/>
  <c r="F42" i="2" s="1"/>
  <c r="C16" i="2" a="1"/>
  <c r="C16" i="2" s="1"/>
  <c r="A17" i="2"/>
  <c r="B16" i="2" a="1"/>
  <c r="B16" i="2" s="1"/>
  <c r="A31" i="2"/>
  <c r="F31" i="2" l="1" a="1"/>
  <c r="F31" i="2" s="1"/>
  <c r="E31" i="2" a="1"/>
  <c r="E31" i="2" s="1"/>
  <c r="C31" i="2" a="1"/>
  <c r="C31" i="2" s="1"/>
  <c r="B31" i="2" a="1"/>
  <c r="B31" i="2" s="1"/>
  <c r="A18" i="2"/>
  <c r="C17" i="2" a="1"/>
  <c r="C17" i="2" s="1"/>
  <c r="B17" i="2" a="1"/>
  <c r="B17" i="2" s="1"/>
  <c r="A32" i="2"/>
  <c r="E32" i="2" l="1" a="1"/>
  <c r="E32" i="2" s="1"/>
  <c r="C32" i="2" a="1"/>
  <c r="C32" i="2" s="1"/>
  <c r="B32" i="2" a="1"/>
  <c r="B32" i="2" s="1"/>
  <c r="F32" i="2" a="1"/>
  <c r="F32" i="2" s="1"/>
  <c r="A19" i="2"/>
  <c r="B18" i="2" a="1"/>
  <c r="B18" i="2" s="1"/>
  <c r="C18" i="2" a="1"/>
  <c r="C18" i="2" s="1"/>
  <c r="A33" i="2"/>
  <c r="F33" i="2" l="1" a="1"/>
  <c r="F33" i="2" s="1"/>
  <c r="B33" i="2" a="1"/>
  <c r="B33" i="2" s="1"/>
  <c r="E33" i="2" a="1"/>
  <c r="E33" i="2" s="1"/>
  <c r="C33" i="2" a="1"/>
  <c r="C33" i="2" s="1"/>
  <c r="A20" i="2"/>
  <c r="C19" i="2" a="1"/>
  <c r="C19" i="2" s="1"/>
  <c r="B19" i="2" a="1"/>
  <c r="B19" i="2" s="1"/>
  <c r="A34" i="2"/>
  <c r="F34" i="2" l="1" a="1"/>
  <c r="F34" i="2" s="1"/>
  <c r="E34" i="2" a="1"/>
  <c r="E34" i="2" s="1"/>
  <c r="A35" i="2"/>
  <c r="C34" i="2" a="1"/>
  <c r="C34" i="2" s="1"/>
  <c r="B34" i="2" a="1"/>
  <c r="B34" i="2" s="1"/>
  <c r="B20" i="2" a="1"/>
  <c r="B20" i="2" s="1"/>
  <c r="C20" i="2" a="1"/>
  <c r="C20" i="2" s="1"/>
  <c r="A21" i="2"/>
  <c r="F35" i="2" l="1" a="1"/>
  <c r="F35" i="2" s="1"/>
  <c r="E35" i="2" a="1"/>
  <c r="E35" i="2" s="1"/>
  <c r="C35" i="2" a="1"/>
  <c r="C35" i="2" s="1"/>
  <c r="B35" i="2" a="1"/>
  <c r="B35" i="2" s="1"/>
  <c r="A36" i="2"/>
  <c r="C21" i="2" a="1"/>
  <c r="C21" i="2" s="1"/>
  <c r="B21" i="2" a="1"/>
  <c r="B21" i="2" s="1"/>
  <c r="B36" i="2" l="1" a="1"/>
  <c r="B36" i="2" s="1"/>
  <c r="E36" i="2" a="1"/>
  <c r="E36" i="2" s="1"/>
  <c r="C36" i="2" a="1"/>
  <c r="C36" i="2" s="1"/>
  <c r="F36" i="2" a="1"/>
  <c r="F36" i="2" s="1"/>
  <c r="A37" i="2"/>
  <c r="F37" i="2" l="1" a="1"/>
  <c r="F37" i="2" s="1"/>
  <c r="E37" i="2" a="1"/>
  <c r="E37" i="2" s="1"/>
  <c r="C37" i="2" a="1"/>
  <c r="C37" i="2" s="1"/>
  <c r="B37" i="2" a="1"/>
  <c r="B37" i="2" s="1"/>
  <c r="A38" i="2"/>
  <c r="F38" i="2" l="1" a="1"/>
  <c r="F38" i="2" s="1"/>
  <c r="E38" i="2" a="1"/>
  <c r="E38" i="2" s="1"/>
  <c r="A39" i="2"/>
  <c r="A40" i="2" s="1"/>
  <c r="A41" i="2" s="1"/>
  <c r="C38" i="2" a="1"/>
  <c r="C38" i="2" s="1"/>
  <c r="B38" i="2" a="1"/>
  <c r="B38" i="2" s="1"/>
  <c r="E41" i="2" l="1" a="1"/>
  <c r="E41" i="2" s="1"/>
  <c r="F41" i="2" a="1"/>
  <c r="F41" i="2" s="1"/>
  <c r="B41" i="2" a="1"/>
  <c r="B41" i="2" s="1"/>
  <c r="C41" i="2" a="1"/>
  <c r="C41" i="2" s="1"/>
  <c r="E40" i="2" a="1"/>
  <c r="E40" i="2" s="1"/>
  <c r="F40" i="2" a="1"/>
  <c r="F40" i="2" s="1"/>
  <c r="B40" i="2" a="1"/>
  <c r="B40" i="2" s="1"/>
  <c r="C40" i="2" a="1"/>
  <c r="C40" i="2" s="1"/>
  <c r="E39" i="2" a="1"/>
  <c r="E39" i="2" s="1"/>
  <c r="C39" i="2" a="1"/>
  <c r="C39" i="2" s="1"/>
  <c r="B39" i="2" a="1"/>
  <c r="B39" i="2" s="1"/>
  <c r="F39" i="2" a="1"/>
  <c r="F39" i="2"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<sst xmlns="http://schemas.openxmlformats.org/spreadsheetml/2006/main" count="99" uniqueCount="81">
  <si>
    <t>C</t>
  </si>
  <si>
    <t>DEGREE</t>
  </si>
  <si>
    <t>WhileLoopDemo</t>
  </si>
  <si>
    <t>Price:</t>
  </si>
  <si>
    <t>PAR:</t>
  </si>
  <si>
    <t>YTM:</t>
  </si>
  <si>
    <t>years</t>
  </si>
  <si>
    <r>
      <t xml:space="preserve">for </t>
    </r>
    <r>
      <rPr>
        <sz val="11"/>
        <color theme="1"/>
        <rFont val="Calibri"/>
        <family val="2"/>
      </rPr>
      <t>Δ</t>
    </r>
    <r>
      <rPr>
        <sz val="11"/>
        <color theme="1"/>
        <rFont val="Aptos Narrow"/>
        <family val="2"/>
      </rPr>
      <t>YTM=</t>
    </r>
  </si>
  <si>
    <t>ΔP(Y) and (accuracy)</t>
  </si>
  <si>
    <t>D</t>
  </si>
  <si>
    <t>=SUM(10,100,0.08)</t>
  </si>
  <si>
    <t>=LAMBDA(N,C,R,(C/R)*(1-(1+R)^-N))(10,100,0.08)</t>
  </si>
  <si>
    <t>=MAKEARRAY(5,1,LAMBDA(r,c,50+IF(r=5,1000,0)))</t>
  </si>
  <si>
    <t>=LAMBDA(N,CPNRATE,PAR,MAKEARRAY(N,1,LAMBDA(r,c,CPNRATE*PAR+IF(r=N,PAR,0))))(5,0.05,1000)</t>
  </si>
  <si>
    <t>=LAMBDA(N,CPNRATE,PAR,SUM(MAKEARRAY(N,1,LAMBDA(r,c,CPNRATE*PAR+IF(r=N,PAR,0)))))(5,0.05,1000)</t>
  </si>
  <si>
    <t>=WhileLoopDemo(10)</t>
  </si>
  <si>
    <t>=LAMBDA(N,Fa,Fb,IF(N=1,Fa,IF(N=2,Fb,Fibonacci(N-1,Fb,Fa+Fb))))</t>
  </si>
  <si>
    <t>CPNRATE:</t>
  </si>
  <si>
    <t>M (CPN Freq.):</t>
  </si>
  <si>
    <t>N (Maturity):</t>
  </si>
  <si>
    <t>coupons per year</t>
  </si>
  <si>
    <t>per annum</t>
  </si>
  <si>
    <t>TABLE 2A and TABLE 2B</t>
  </si>
  <si>
    <t>N/A</t>
  </si>
  <si>
    <t>V</t>
  </si>
  <si>
    <t>Q</t>
  </si>
  <si>
    <r>
      <t>D</t>
    </r>
    <r>
      <rPr>
        <i/>
        <vertAlign val="superscript"/>
        <sz val="11"/>
        <color theme="1"/>
        <rFont val="Aptos Narrow"/>
        <family val="2"/>
        <scheme val="minor"/>
      </rPr>
      <t>*</t>
    </r>
  </si>
  <si>
    <t>TABLE 1</t>
  </si>
  <si>
    <t>BondPartial</t>
  </si>
  <si>
    <t>BondPartial(...,D)</t>
  </si>
  <si>
    <t>ABS(BondPartial(...,D))/BondPartial(...,0)</t>
  </si>
  <si>
    <t>BondTaylor</t>
  </si>
  <si>
    <t>BondTaylor(…,DEGREE) (ACCURACY)</t>
  </si>
  <si>
    <t>Modified Duration</t>
  </si>
  <si>
    <t>Convexity</t>
  </si>
  <si>
    <t>Velocity or Tilt</t>
  </si>
  <si>
    <t>Quatrain</t>
  </si>
  <si>
    <t>Parameters of Bond Example used in Tables</t>
  </si>
  <si>
    <t>higher-order interest rate sensitivity terms</t>
  </si>
  <si>
    <t>NAMED FUNCTIONS</t>
  </si>
  <si>
    <t>UN-NAMED FUNCTIONS</t>
  </si>
  <si>
    <t>Number of Terms in Taylor Series</t>
  </si>
  <si>
    <t>ΔYTM</t>
  </si>
  <si>
    <t>not linked to tables</t>
  </si>
  <si>
    <t>Example Parameters of Bond</t>
  </si>
  <si>
    <t>BUILT-IN FUNCTIONS</t>
  </si>
  <si>
    <t>Lower semi-stdev (i.e., sqrt of lower semi-variance)</t>
  </si>
  <si>
    <t>UN-NAMED</t>
  </si>
  <si>
    <t>NAMED</t>
  </si>
  <si>
    <t>=LAMBDA(mydata,SQRT(SUM(IF(mydata&lt;AVERAGE(mydata),(mydata-AVERAGE(mydata))^2,0))/COUNT(mydata)))</t>
  </si>
  <si>
    <t>=LAMBDA(mydata,SQRT(SUM(IF(mydata&lt;AVERAGE(mydata),(mydata-AVERAGE(mydata))^2,0))/COUNT(mydata)))({1;2;3;4;10})</t>
  </si>
  <si>
    <t>LowerSemiStdev</t>
  </si>
  <si>
    <t>Summation on Mon-Fri but Message on Sat-Sun</t>
  </si>
  <si>
    <t>SumWeekday</t>
  </si>
  <si>
    <t>=LAMBDA(data,IF(OR(WEEKDAY(TODAY())=7,WEEKDAY(TODAY())=1),"You Need a Break",SUM(data)))({1;2;3;4;10})</t>
  </si>
  <si>
    <t>=LAMBDA(data,IF(OR(WEEKDAY(TODAY())=7,WEEKDAY(TODAY())=1),"You Need a Break",SUM(data)))</t>
  </si>
  <si>
    <t>example data for functions below that use input ranges</t>
  </si>
  <si>
    <t>=LAMBDA(N,IF(N&lt;=2,1,NaiveFibonacci(N-1)+NaiveFibonacci(N-2)))</t>
  </si>
  <si>
    <t>https://techcommunity.microsoft.com/discussions/excelgeneral/lambda-example-generate-fibonacci-series/2034565</t>
  </si>
  <si>
    <t>N</t>
  </si>
  <si>
    <t>=LAMBDA(N,IF(N&lt;=2,1,MyCallStackError(N-1)+1/10))</t>
  </si>
  <si>
    <t>Large-Number Error (Not a Lambda Function)</t>
  </si>
  <si>
    <t>N^N</t>
  </si>
  <si>
    <t>WARNING: USING THIS FORMULA FOR N&gt;30 COULD HANG YOUR PC</t>
  </si>
  <si>
    <t>(If your laptop does not have a BREAK key, run osk.exe via Windows-R)</t>
  </si>
  <si>
    <t>You can use repeated ESC or CTRL-BREAK to interrupt Excel's Calculations</t>
  </si>
  <si>
    <t>MyCallStackError</t>
  </si>
  <si>
    <t>Order of Derivative</t>
  </si>
  <si>
    <t>Binet's Formula (Not a Lambda Function); Fails N&gt;=1475</t>
  </si>
  <si>
    <t>FUNCTIONS USING INPUT RANGES (see text box at right)</t>
  </si>
  <si>
    <t>=BondPartial(B31,B32,B33,B34,B35,B37)</t>
  </si>
  <si>
    <t>=BondTaylor(B31,B32,B33,B34,B35,B38,B39)</t>
  </si>
  <si>
    <t>Examples of Functions Using Ranges Appear in this Tab</t>
  </si>
  <si>
    <t>The Tables from the Paper Appear in this Tab</t>
  </si>
  <si>
    <t>Naïve Fibonacci (Fails for N approx 40)</t>
  </si>
  <si>
    <t>Sophisticated Fibonacci (Fails for N&gt;1477)</t>
  </si>
  <si>
    <r>
      <t xml:space="preserve">SOME CAUSES OF ERRORS IN LAMBDA FUNCTION RECURSIONS (see </t>
    </r>
    <r>
      <rPr>
        <b/>
        <sz val="14"/>
        <color rgb="FFFF0000"/>
        <rFont val="Calibri"/>
        <family val="2"/>
      </rPr>
      <t>WARNING</t>
    </r>
    <r>
      <rPr>
        <b/>
        <sz val="14"/>
        <color theme="1"/>
        <rFont val="Calibri"/>
        <family val="2"/>
      </rPr>
      <t xml:space="preserve"> in text box below)</t>
    </r>
  </si>
  <si>
    <t>=SUM(A6:A19)</t>
  </si>
  <si>
    <t>Functions Used in the Paper Appear in this Tab</t>
  </si>
  <si>
    <t>Light-blue cell ranges here and in the following tabs contain input data you can edit freely.</t>
  </si>
  <si>
    <t>=(((1+SQRT(5))/2)^B46-((1-SQRT(5))/2)^B46)/SQRT(5)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</si>
</sst>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quot;$&quot;* #,##0.00_-;_-&quot;$&quot;* &quot;-&quot;??_-;_-@_-"/>
    <numFmt numFmtId="43" formatCode="_-* #,##0.00_-;\-* #,##0.00_-;_-* &quot;-&quot;??_-;_-@_-"/>
    <numFmt numFmtId="164" formatCode="&quot;$&quot;#,##0.00_);[Red]\(&quot;$&quot;#,##0.00\)"/>
    <numFmt numFmtId="165" formatCode="0.0000"/>
    <numFmt numFmtId="166" formatCode="&quot;$&quot;#,##0.000000"/>
  </numFmts>
  <fonts count="23" x14ac:knownFonts="1">
    <font>
      <sz val="11"/>
      <color theme="1"/>
      <name val="Aptos Narrow"/>
      <family val="2"/>
      <scheme val="minor"/>
    </font>
    <font>
      <sz val="11"/>
      <color theme="1"/>
      <name val="Aptos Narrow"/>
      <family val="2"/>
      <scheme val="minor"/>
    </font>
    <font>
      <b/>
      <sz val="11"/>
      <color theme="1"/>
      <name val="Aptos Narrow"/>
      <family val="2"/>
      <scheme val="minor"/>
    </font>
    <font>
      <sz val="11"/>
      <color theme="1"/>
      <name val="Calibri"/>
      <family val="2"/>
    </font>
    <font>
      <sz val="11"/>
      <color theme="1"/>
      <name val="Aptos Narrow"/>
      <family val="2"/>
    </font>
    <font>
      <sz val="12"/>
      <color theme="1"/>
      <name val="Calibri"/>
      <family val="2"/>
    </font>
    <font>
      <b/>
      <sz val="12"/>
      <color theme="1"/>
      <name val="Calibri"/>
      <family val="2"/>
    </font>
    <font>
      <b/>
      <sz val="11"/>
      <color theme="1"/>
      <name val="Calibri"/>
      <family val="2"/>
    </font>
    <font>
      <i/>
      <sz val="11"/>
      <color theme="1"/>
      <name val="Aptos Narrow"/>
      <family val="2"/>
      <scheme val="minor"/>
    </font>
    <font>
      <b/>
      <sz val="11"/>
      <color theme="1"/>
      <name val="Edwardian Script ITC"/>
      <family val="4"/>
    </font>
    <font>
      <i/>
      <vertAlign val="superscript"/>
      <sz val="11"/>
      <color theme="1"/>
      <name val="Aptos Narrow"/>
      <family val="2"/>
      <scheme val="minor"/>
    </font>
    <font>
      <strike/>
      <sz val="11"/>
      <color theme="1"/>
      <name val="Aptos Narrow"/>
      <family val="2"/>
      <scheme val="minor"/>
    </font>
    <font>
      <u/>
      <sz val="11"/>
      <color theme="10"/>
      <name val="Aptos Narrow"/>
      <family val="2"/>
      <scheme val="minor"/>
    </font>
    <font>
      <u/>
      <sz val="12"/>
      <color theme="10"/>
      <name val="Aptos Narrow"/>
      <family val="2"/>
      <scheme val="minor"/>
    </font>
    <font>
      <b/>
      <sz val="14"/>
      <color theme="1"/>
      <name val="Calibri"/>
      <family val="2"/>
    </font>
    <font>
      <i/>
      <sz val="12"/>
      <color theme="1"/>
      <name val="Calibri"/>
      <family val="2"/>
    </font>
    <font>
      <b/>
      <sz val="12"/>
      <color rgb="FFFFFF00"/>
      <name val="Calibri"/>
      <family val="2"/>
    </font>
    <font>
      <u/>
      <sz val="12"/>
      <color theme="1"/>
      <name val="Calibri"/>
      <family val="2"/>
    </font>
    <font>
      <b/>
      <sz val="14"/>
      <color rgb="FFFF0000"/>
      <name val="Calibri"/>
      <family val="2"/>
    </font>
    <font>
      <b/>
      <sz val="12"/>
      <color theme="1"/>
      <name val="Arial"/>
      <family val="2"/>
    </font>
    <font>
      <b/>
      <sz val="12"/>
      <color theme="1"/>
      <name val="Aptos Narrow"/>
      <family val="2"/>
      <scheme val="minor"/>
    </font>
    <font>
      <sz val="12"/>
      <color theme="1"/>
      <name val="Aptos Narrow"/>
      <family val="2"/>
      <scheme val="minor"/>
    </font>
    <font>
      <i/>
      <sz val="14"/>
      <color theme="1"/>
      <name val="Calibri"/>
      <family val="2"/>
    </font>
  </fonts>
  <fills count="8">
    <fill>
      <patternFill patternType="none"/>
    </fill>
    <fill>
      <patternFill patternType="gray125"/>
    </fill>
    <fill>
      <patternFill patternType="solid">
        <fgColor theme="3" tint="0.749992370372631"/>
        <bgColor indexed="64"/>
      </patternFill>
    </fill>
    <fill>
      <patternFill patternType="solid">
        <fgColor rgb="FFFFFF00"/>
        <bgColor indexed="64"/>
      </patternFill>
    </fill>
    <fill>
      <patternFill patternType="solid">
        <fgColor theme="0" tint="-0.14999847407452621"/>
        <bgColor indexed="64"/>
      </patternFill>
    </fill>
    <fill>
      <patternFill patternType="solid">
        <fgColor theme="3" tint="0.89999084444715716"/>
        <bgColor indexed="64"/>
      </patternFill>
    </fill>
    <fill>
      <patternFill patternType="solid">
        <fgColor rgb="FFFF0000"/>
        <bgColor indexed="64"/>
      </patternFill>
    </fill>
    <fill>
      <patternFill patternType="solid">
        <fgColor theme="4" tint="0.79998168889431442"/>
        <bgColor indexed="64"/>
      </patternFill>
    </fill>
  </fills>
  <borders count="15">
    <border>
      <left/>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12" fillId="0" borderId="0" applyNumberFormat="0" applyFill="0" applyBorder="0" applyAlignment="0" applyProtection="0"/>
  </cellStyleXfs>
  <cellXfs count="121">
    <xf numFmtId="0" fontId="0" fillId="0" borderId="0" xfId="0"/>
    <xf numFmtId="0" fontId="0" fillId="0" borderId="0" xfId="0" applyAlignment="1">
      <alignment horizontal="center"/>
    </xf>
    <xf numFmtId="164" fontId="0" fillId="0" borderId="0" xfId="0" applyNumberFormat="1"/>
    <xf numFmtId="0" fontId="2" fillId="0" borderId="0" xfId="0" applyFont="1"/>
    <xf numFmtId="43" fontId="0" fillId="0" borderId="0" xfId="1" applyFont="1" applyAlignment="1">
      <alignment horizontal="center"/>
    </xf>
    <xf numFmtId="0" fontId="0" fillId="2" borderId="0" xfId="0" applyFill="1" applyAlignment="1">
      <alignment horizontal="center"/>
    </xf>
    <xf numFmtId="166" fontId="0" fillId="0" borderId="4" xfId="2" applyNumberFormat="1" applyFont="1" applyBorder="1" applyAlignment="1">
      <alignment horizontal="center"/>
    </xf>
    <xf numFmtId="166" fontId="0" fillId="0" borderId="5" xfId="2" applyNumberFormat="1" applyFont="1" applyBorder="1" applyAlignment="1">
      <alignment horizontal="center"/>
    </xf>
    <xf numFmtId="166" fontId="0" fillId="0" borderId="7" xfId="2" applyNumberFormat="1" applyFont="1" applyBorder="1" applyAlignment="1">
      <alignment horizontal="center"/>
    </xf>
    <xf numFmtId="166" fontId="0" fillId="0" borderId="8" xfId="2" applyNumberFormat="1" applyFont="1" applyBorder="1" applyAlignment="1">
      <alignment horizontal="center"/>
    </xf>
    <xf numFmtId="0" fontId="7" fillId="0" borderId="0" xfId="0" applyFont="1" applyAlignment="1">
      <alignment horizontal="center"/>
    </xf>
    <xf numFmtId="0" fontId="0" fillId="0" borderId="6"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43" fontId="8" fillId="0" borderId="0" xfId="1" applyFont="1" applyAlignment="1">
      <alignment horizontal="center"/>
    </xf>
    <xf numFmtId="43" fontId="9" fillId="0" borderId="0" xfId="1" applyFont="1" applyAlignment="1">
      <alignment horizontal="center"/>
    </xf>
    <xf numFmtId="166" fontId="11" fillId="0" borderId="0" xfId="2" applyNumberFormat="1" applyFont="1" applyBorder="1" applyAlignment="1">
      <alignment horizontal="center"/>
    </xf>
    <xf numFmtId="166" fontId="11" fillId="0" borderId="4" xfId="2" applyNumberFormat="1" applyFont="1" applyBorder="1" applyAlignment="1">
      <alignment horizontal="center"/>
    </xf>
    <xf numFmtId="166" fontId="11" fillId="0" borderId="5" xfId="2" applyNumberFormat="1" applyFont="1" applyBorder="1" applyAlignment="1">
      <alignment horizontal="center"/>
    </xf>
    <xf numFmtId="0" fontId="0" fillId="4" borderId="9" xfId="0" applyFill="1" applyBorder="1" applyAlignment="1">
      <alignment horizontal="center"/>
    </xf>
    <xf numFmtId="165" fontId="0" fillId="4" borderId="1" xfId="0" applyNumberFormat="1" applyFill="1" applyBorder="1" applyAlignment="1">
      <alignment horizontal="center"/>
    </xf>
    <xf numFmtId="165" fontId="0" fillId="4" borderId="2" xfId="0" applyNumberFormat="1" applyFill="1" applyBorder="1" applyAlignment="1">
      <alignment horizontal="center"/>
    </xf>
    <xf numFmtId="166" fontId="0" fillId="4" borderId="1" xfId="2" applyNumberFormat="1" applyFont="1" applyFill="1" applyBorder="1" applyAlignment="1">
      <alignment horizontal="center"/>
    </xf>
    <xf numFmtId="0" fontId="0" fillId="4" borderId="10" xfId="0" applyFill="1" applyBorder="1" applyAlignment="1">
      <alignment horizontal="center"/>
    </xf>
    <xf numFmtId="166" fontId="0" fillId="4" borderId="0" xfId="2" applyNumberFormat="1" applyFont="1" applyFill="1" applyBorder="1" applyAlignment="1">
      <alignment horizontal="center"/>
    </xf>
    <xf numFmtId="166" fontId="0" fillId="4" borderId="2" xfId="2" applyNumberFormat="1" applyFont="1" applyFill="1" applyBorder="1" applyAlignment="1">
      <alignment horizontal="center"/>
    </xf>
    <xf numFmtId="166" fontId="0" fillId="4" borderId="3" xfId="2" applyNumberFormat="1" applyFont="1" applyFill="1" applyBorder="1" applyAlignment="1">
      <alignment horizontal="center"/>
    </xf>
    <xf numFmtId="0" fontId="2" fillId="4" borderId="0" xfId="0" applyFont="1" applyFill="1"/>
    <xf numFmtId="0" fontId="0" fillId="4" borderId="0" xfId="0" applyFill="1"/>
    <xf numFmtId="43" fontId="0" fillId="4" borderId="7" xfId="1" applyFont="1" applyFill="1" applyBorder="1" applyAlignment="1">
      <alignment horizontal="center"/>
    </xf>
    <xf numFmtId="0" fontId="0" fillId="4" borderId="8" xfId="0" applyFill="1" applyBorder="1" applyAlignment="1">
      <alignment horizontal="center"/>
    </xf>
    <xf numFmtId="43" fontId="0" fillId="4" borderId="2" xfId="1" applyFont="1" applyFill="1" applyBorder="1" applyAlignment="1">
      <alignment horizontal="center"/>
    </xf>
    <xf numFmtId="43" fontId="0" fillId="4" borderId="3" xfId="1" applyFont="1" applyFill="1" applyBorder="1" applyAlignment="1">
      <alignment horizontal="center"/>
    </xf>
    <xf numFmtId="0" fontId="0" fillId="4" borderId="11" xfId="0" applyFill="1" applyBorder="1" applyAlignment="1">
      <alignment horizontal="center"/>
    </xf>
    <xf numFmtId="43" fontId="0" fillId="4" borderId="5" xfId="1" applyFont="1" applyFill="1" applyBorder="1" applyAlignment="1">
      <alignment horizontal="center"/>
    </xf>
    <xf numFmtId="0" fontId="8" fillId="4" borderId="6" xfId="0" applyFont="1" applyFill="1" applyBorder="1" applyAlignment="1">
      <alignment horizontal="center"/>
    </xf>
    <xf numFmtId="0" fontId="0" fillId="0" borderId="12" xfId="0" applyBorder="1"/>
    <xf numFmtId="0" fontId="0" fillId="0" borderId="13" xfId="0" applyBorder="1"/>
    <xf numFmtId="0" fontId="0" fillId="0" borderId="14" xfId="0" applyBorder="1"/>
    <xf numFmtId="37" fontId="0" fillId="4" borderId="1" xfId="1" applyNumberFormat="1" applyFont="1" applyFill="1" applyBorder="1" applyAlignment="1">
      <alignment horizontal="right"/>
    </xf>
    <xf numFmtId="37" fontId="0" fillId="4" borderId="0" xfId="1" applyNumberFormat="1" applyFont="1" applyFill="1" applyBorder="1" applyAlignment="1">
      <alignment horizontal="right"/>
    </xf>
    <xf numFmtId="37" fontId="0" fillId="4" borderId="4" xfId="1" applyNumberFormat="1" applyFont="1" applyFill="1" applyBorder="1" applyAlignment="1">
      <alignment horizontal="right"/>
    </xf>
    <xf numFmtId="43" fontId="0" fillId="0" borderId="0" xfId="1" applyFont="1" applyAlignment="1">
      <alignment horizontal="left"/>
    </xf>
    <xf numFmtId="0" fontId="5" fillId="0" borderId="10" xfId="0" applyFont="1" applyBorder="1" applyAlignment="1">
      <alignment horizontal="center" vertical="center"/>
    </xf>
    <xf numFmtId="0" fontId="5" fillId="3" borderId="9" xfId="0" quotePrefix="1" applyFont="1" applyFill="1" applyBorder="1" applyAlignment="1">
      <alignment horizontal="justify" vertical="center"/>
    </xf>
    <xf numFmtId="0" fontId="5" fillId="3" borderId="9" xfId="0" quotePrefix="1" applyFont="1" applyFill="1" applyBorder="1" applyAlignment="1">
      <alignment horizontal="center" vertical="center" wrapText="1"/>
    </xf>
    <xf numFmtId="0" fontId="5" fillId="0" borderId="11" xfId="0" applyFont="1" applyBorder="1" applyAlignment="1">
      <alignment horizontal="center" vertical="center"/>
    </xf>
    <xf numFmtId="3" fontId="5" fillId="0" borderId="10" xfId="1" applyNumberFormat="1" applyFont="1" applyBorder="1" applyAlignment="1">
      <alignment horizontal="center" vertical="center"/>
    </xf>
    <xf numFmtId="164" fontId="0" fillId="0" borderId="5" xfId="0" applyNumberFormat="1" applyBorder="1"/>
    <xf numFmtId="0" fontId="5" fillId="3" borderId="9" xfId="0" quotePrefix="1" applyFont="1" applyFill="1" applyBorder="1" applyAlignment="1">
      <alignment horizontal="center" vertical="center"/>
    </xf>
    <xf numFmtId="0" fontId="5" fillId="0" borderId="0" xfId="0" applyFont="1" applyAlignment="1">
      <alignment vertical="center"/>
    </xf>
    <xf numFmtId="0" fontId="14" fillId="0" borderId="0" xfId="0" applyFont="1" applyAlignment="1">
      <alignment horizontal="center" vertical="center"/>
    </xf>
    <xf numFmtId="0" fontId="5" fillId="0" borderId="0" xfId="0" applyFont="1" applyAlignment="1">
      <alignment horizontal="center" vertical="center"/>
    </xf>
    <xf numFmtId="0" fontId="5" fillId="0" borderId="10" xfId="0" quotePrefix="1" applyFont="1" applyBorder="1" applyAlignment="1">
      <alignment horizontal="center" vertical="center"/>
    </xf>
    <xf numFmtId="0" fontId="5" fillId="0" borderId="11" xfId="0" quotePrefix="1" applyFont="1" applyBorder="1" applyAlignment="1">
      <alignment horizontal="center" vertical="center"/>
    </xf>
    <xf numFmtId="0" fontId="5" fillId="0" borderId="0" xfId="0" quotePrefix="1" applyFont="1" applyAlignment="1">
      <alignment horizontal="center" vertical="center"/>
    </xf>
    <xf numFmtId="0" fontId="0" fillId="0" borderId="0" xfId="0" applyAlignment="1">
      <alignment vertical="center"/>
    </xf>
    <xf numFmtId="0" fontId="14" fillId="0" borderId="0" xfId="0" quotePrefix="1" applyFont="1" applyAlignment="1">
      <alignment horizontal="center" vertical="center"/>
    </xf>
    <xf numFmtId="0" fontId="2" fillId="0" borderId="0" xfId="0" applyFont="1" applyAlignment="1">
      <alignment vertical="center"/>
    </xf>
    <xf numFmtId="0" fontId="6" fillId="0" borderId="9" xfId="0" applyFont="1" applyBorder="1" applyAlignment="1">
      <alignment horizontal="center" vertical="center"/>
    </xf>
    <xf numFmtId="0" fontId="5" fillId="3" borderId="10" xfId="0" quotePrefix="1" applyFont="1" applyFill="1" applyBorder="1" applyAlignment="1">
      <alignment horizontal="center" vertical="center"/>
    </xf>
    <xf numFmtId="0" fontId="5" fillId="0" borderId="0" xfId="0" quotePrefix="1" applyFont="1" applyAlignment="1">
      <alignment vertical="center"/>
    </xf>
    <xf numFmtId="0" fontId="6" fillId="0" borderId="9" xfId="0" quotePrefix="1" applyFont="1" applyBorder="1" applyAlignment="1">
      <alignment horizontal="center" vertical="center"/>
    </xf>
    <xf numFmtId="0" fontId="5" fillId="3" borderId="10" xfId="0" quotePrefix="1" applyFont="1" applyFill="1" applyBorder="1" applyAlignment="1">
      <alignment horizontal="center" vertical="center" wrapText="1"/>
    </xf>
    <xf numFmtId="2" fontId="5" fillId="0" borderId="11" xfId="0" applyNumberFormat="1" applyFont="1" applyBorder="1" applyAlignment="1">
      <alignment horizontal="center" vertical="center"/>
    </xf>
    <xf numFmtId="2" fontId="5" fillId="0" borderId="0" xfId="0" applyNumberFormat="1" applyFont="1" applyAlignment="1">
      <alignment horizontal="center" vertical="center"/>
    </xf>
    <xf numFmtId="0" fontId="15" fillId="0" borderId="9" xfId="0" applyFont="1" applyBorder="1" applyAlignment="1">
      <alignment horizontal="center" vertical="center"/>
    </xf>
    <xf numFmtId="0" fontId="0" fillId="5" borderId="10" xfId="0" applyFill="1" applyBorder="1" applyAlignment="1">
      <alignment horizontal="center" vertical="center"/>
    </xf>
    <xf numFmtId="0" fontId="0" fillId="5" borderId="11" xfId="0" applyFill="1" applyBorder="1" applyAlignment="1">
      <alignment horizontal="center" vertical="center"/>
    </xf>
    <xf numFmtId="0" fontId="0" fillId="0" borderId="11" xfId="0" applyBorder="1" applyAlignment="1">
      <alignment horizontal="center" vertical="center"/>
    </xf>
    <xf numFmtId="0" fontId="5" fillId="3" borderId="10" xfId="0" quotePrefix="1" applyFont="1" applyFill="1" applyBorder="1" applyAlignment="1">
      <alignment vertical="center" wrapText="1"/>
    </xf>
    <xf numFmtId="0" fontId="16" fillId="6" borderId="9" xfId="0" applyFont="1" applyFill="1" applyBorder="1" applyAlignment="1">
      <alignment horizontal="center" vertical="center"/>
    </xf>
    <xf numFmtId="0" fontId="16" fillId="6" borderId="11" xfId="0" applyFont="1" applyFill="1" applyBorder="1" applyAlignment="1">
      <alignment horizontal="center" vertical="center"/>
    </xf>
    <xf numFmtId="0" fontId="6" fillId="0" borderId="12" xfId="0" applyFont="1" applyBorder="1" applyAlignment="1">
      <alignment horizontal="center" vertical="center"/>
    </xf>
    <xf numFmtId="0" fontId="5" fillId="3" borderId="13" xfId="0" quotePrefix="1" applyFont="1" applyFill="1" applyBorder="1" applyAlignment="1">
      <alignment horizontal="center" vertical="center"/>
    </xf>
    <xf numFmtId="0" fontId="5" fillId="0" borderId="5" xfId="0" applyFont="1" applyBorder="1" applyAlignment="1">
      <alignment vertical="center"/>
    </xf>
    <xf numFmtId="3" fontId="5" fillId="0" borderId="14" xfId="1" applyNumberFormat="1" applyFont="1" applyBorder="1" applyAlignment="1">
      <alignment horizontal="center" vertical="center"/>
    </xf>
    <xf numFmtId="0" fontId="0" fillId="0" borderId="14" xfId="0" applyBorder="1" applyAlignment="1">
      <alignment horizontal="center" vertical="center"/>
    </xf>
    <xf numFmtId="0" fontId="14" fillId="0" borderId="0" xfId="0" quotePrefix="1" applyFont="1" applyAlignment="1">
      <alignment horizontal="left" vertical="center"/>
    </xf>
    <xf numFmtId="0" fontId="16" fillId="6" borderId="10" xfId="0" applyFont="1" applyFill="1" applyBorder="1" applyAlignment="1">
      <alignment horizontal="center" vertical="center"/>
    </xf>
    <xf numFmtId="0" fontId="17" fillId="0" borderId="0" xfId="0" applyFont="1" applyAlignment="1">
      <alignment vertical="center"/>
    </xf>
    <xf numFmtId="0" fontId="14" fillId="0" borderId="0" xfId="0" applyFont="1" applyAlignment="1">
      <alignment horizontal="center"/>
    </xf>
    <xf numFmtId="0" fontId="0" fillId="0" borderId="12" xfId="0" applyBorder="1" applyAlignment="1">
      <alignment horizontal="center" vertical="center"/>
    </xf>
    <xf numFmtId="0" fontId="0" fillId="0" borderId="13" xfId="0" applyBorder="1" applyAlignment="1">
      <alignment horizontal="center" vertical="center"/>
    </xf>
    <xf numFmtId="10" fontId="0" fillId="5" borderId="2" xfId="0" applyNumberFormat="1" applyFill="1" applyBorder="1" applyAlignment="1">
      <alignment horizontal="center" vertical="center"/>
    </xf>
    <xf numFmtId="10" fontId="0" fillId="5" borderId="3" xfId="0" applyNumberFormat="1" applyFill="1" applyBorder="1" applyAlignment="1">
      <alignment horizontal="center" vertical="center"/>
    </xf>
    <xf numFmtId="164" fontId="0" fillId="5" borderId="3" xfId="0" applyNumberFormat="1" applyFill="1" applyBorder="1" applyAlignment="1">
      <alignment horizontal="center" vertical="center"/>
    </xf>
    <xf numFmtId="0" fontId="0" fillId="5" borderId="3" xfId="0" applyFill="1" applyBorder="1" applyAlignment="1">
      <alignment horizontal="center" vertical="center"/>
    </xf>
    <xf numFmtId="0" fontId="0" fillId="5" borderId="5" xfId="0" applyFill="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5" borderId="2" xfId="0" applyFont="1" applyFill="1" applyBorder="1" applyAlignment="1">
      <alignment horizontal="center" vertical="center"/>
    </xf>
    <xf numFmtId="0" fontId="5" fillId="5" borderId="3" xfId="0" applyFont="1" applyFill="1" applyBorder="1" applyAlignment="1">
      <alignment horizontal="center" vertical="center"/>
    </xf>
    <xf numFmtId="2" fontId="5" fillId="5" borderId="5" xfId="0" applyNumberFormat="1" applyFont="1" applyFill="1" applyBorder="1" applyAlignment="1">
      <alignment horizontal="center" vertical="center"/>
    </xf>
    <xf numFmtId="0" fontId="14" fillId="0" borderId="0" xfId="0" applyFont="1" applyAlignment="1">
      <alignment horizontal="left"/>
    </xf>
    <xf numFmtId="0" fontId="6" fillId="0" borderId="13" xfId="0" quotePrefix="1" applyFont="1" applyBorder="1" applyAlignment="1">
      <alignment horizontal="center" vertical="center"/>
    </xf>
    <xf numFmtId="0" fontId="5" fillId="3" borderId="13" xfId="0" quotePrefix="1" applyFont="1" applyFill="1" applyBorder="1" applyAlignment="1">
      <alignment horizontal="center" vertical="center" wrapText="1"/>
    </xf>
    <xf numFmtId="3" fontId="5" fillId="0" borderId="13" xfId="1" applyNumberFormat="1" applyFont="1" applyBorder="1" applyAlignment="1">
      <alignment horizontal="center" vertical="center"/>
    </xf>
    <xf numFmtId="0" fontId="5" fillId="0" borderId="14" xfId="0" quotePrefix="1" applyFont="1" applyBorder="1" applyAlignment="1">
      <alignment horizontal="center" vertical="center"/>
    </xf>
    <xf numFmtId="0" fontId="5" fillId="0" borderId="10" xfId="0" applyFont="1" applyBorder="1" applyAlignment="1">
      <alignment vertical="center"/>
    </xf>
    <xf numFmtId="0" fontId="5" fillId="0" borderId="11" xfId="0" applyFont="1" applyBorder="1" applyAlignment="1">
      <alignment vertical="center"/>
    </xf>
    <xf numFmtId="2" fontId="5" fillId="0" borderId="14" xfId="0" applyNumberFormat="1" applyFont="1" applyBorder="1" applyAlignment="1">
      <alignment horizontal="center" vertical="center"/>
    </xf>
    <xf numFmtId="0" fontId="5" fillId="7" borderId="10" xfId="0" applyFont="1" applyFill="1" applyBorder="1" applyAlignment="1">
      <alignment horizontal="center" vertical="center"/>
    </xf>
    <xf numFmtId="0" fontId="19" fillId="0" borderId="12" xfId="0" applyFont="1" applyBorder="1" applyAlignment="1">
      <alignment horizontal="center" vertical="center"/>
    </xf>
    <xf numFmtId="0" fontId="20" fillId="0" borderId="9" xfId="0" applyFont="1" applyBorder="1" applyAlignment="1">
      <alignment horizontal="center" vertical="center"/>
    </xf>
    <xf numFmtId="0" fontId="21" fillId="0" borderId="0" xfId="0" applyFont="1" applyAlignment="1">
      <alignment vertical="center"/>
    </xf>
    <xf numFmtId="0" fontId="20" fillId="0" borderId="12" xfId="0" applyFont="1" applyBorder="1" applyAlignment="1">
      <alignment horizontal="center" vertical="center"/>
    </xf>
    <xf numFmtId="0" fontId="20" fillId="0" borderId="2" xfId="0" applyFont="1" applyBorder="1" applyAlignment="1">
      <alignment horizontal="center" vertical="center"/>
    </xf>
    <xf numFmtId="0" fontId="21" fillId="0" borderId="14" xfId="0" applyFont="1" applyBorder="1" applyAlignment="1">
      <alignment horizontal="center" vertical="center"/>
    </xf>
    <xf numFmtId="0" fontId="13" fillId="0" borderId="0" xfId="3" applyFont="1" applyAlignment="1">
      <alignment horizontal="center" wrapText="1"/>
    </xf>
    <xf numFmtId="0" fontId="21" fillId="0" borderId="11" xfId="0" applyFont="1" applyBorder="1"/>
    <xf numFmtId="10" fontId="0" fillId="5" borderId="2" xfId="0" applyNumberFormat="1" applyFill="1" applyBorder="1"/>
    <xf numFmtId="10" fontId="0" fillId="5" borderId="3" xfId="0" applyNumberFormat="1" applyFill="1" applyBorder="1"/>
    <xf numFmtId="164" fontId="0" fillId="5" borderId="3" xfId="0" applyNumberFormat="1" applyFill="1" applyBorder="1"/>
    <xf numFmtId="0" fontId="0" fillId="5" borderId="3" xfId="0" applyFill="1" applyBorder="1"/>
    <xf numFmtId="0" fontId="0" fillId="5" borderId="5" xfId="0" applyFill="1" applyBorder="1"/>
    <xf numFmtId="0" fontId="5" fillId="7" borderId="3" xfId="0" applyFont="1" applyFill="1" applyBorder="1" applyAlignment="1">
      <alignment horizontal="center" vertical="center"/>
    </xf>
    <xf numFmtId="0" fontId="22" fillId="5" borderId="0" xfId="0" applyFont="1" applyFill="1" applyAlignment="1">
      <alignment horizontal="left"/>
    </xf>
    <xf numFmtId="0" fontId="17" fillId="5" borderId="0" xfId="0" applyFont="1" applyFill="1" applyAlignment="1">
      <alignment vertical="center"/>
    </xf>
    <xf numFmtId="0" fontId="21" fillId="3" borderId="13" xfId="0" quotePrefix="1" applyFont="1" applyFill="1" applyBorder="1" applyAlignment="1">
      <alignment horizontal="center" vertical="center"/>
    </xf>
  </cellXfs>
  <cellStyles count="4">
    <cellStyle name="Comma" xfId="1" builtinId="3"/>
    <cellStyle name="Currency" xfId="2" builtinId="4"/>
    <cellStyle name="Hyperlink" xfId="3" builtinId="8"/>
    <cellStyle name="Normal" xfId="0" builtinId="0"/>
  </cellStyles>
  <dxfs count="0"/>
  <tableStyles count="0" defaultTableStyle="TableStyleMedium2" defaultPivotStyle="PivotStyleLight16"/>
  <colors>
    <mruColors>
      <color rgb="FFFF9933"/>
      <color rgb="FFFFFF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533400</xdr:colOff>
      <xdr:row>60</xdr:row>
      <xdr:rowOff>0</xdr:rowOff>
    </xdr:to>
    <xdr:sp macro="" textlink="">
      <xdr:nvSpPr>
        <xdr:cNvPr id="2" name="Text Box 4">
          <a:extLst>
            <a:ext uri="{FF2B5EF4-FFF2-40B4-BE49-F238E27FC236}">
              <a16:creationId xmlns:a16="http://schemas.microsoft.com/office/drawing/2014/main" id="{673A939B-F8A3-4665-B459-B731B322C2F4}"/>
            </a:ext>
          </a:extLst>
        </xdr:cNvPr>
        <xdr:cNvSpPr txBox="1">
          <a:spLocks noChangeArrowheads="1"/>
        </xdr:cNvSpPr>
      </xdr:nvSpPr>
      <xdr:spPr bwMode="auto">
        <a:xfrm>
          <a:off x="0" y="0"/>
          <a:ext cx="9067800" cy="11049000"/>
        </a:xfrm>
        <a:prstGeom prst="rect">
          <a:avLst/>
        </a:prstGeom>
        <a:solidFill>
          <a:srgbClr val="FFFF99"/>
        </a:solidFill>
        <a:ln w="9525" algn="ctr">
          <a:solidFill>
            <a:srgbClr val="000000"/>
          </a:solidFill>
          <a:miter lim="800000"/>
          <a:headEnd/>
          <a:tailEnd/>
        </a:ln>
      </xdr:spPr>
      <xdr:txBody>
        <a:bodyPr vertOverflow="clip" wrap="square" lIns="182880" tIns="182880" rIns="182880" bIns="182880" anchor="t" upright="1"/>
        <a:lstStyle/>
        <a:p>
          <a:pPr algn="ctr"/>
          <a:r>
            <a:rPr lang="en-NZ" sz="1600" b="1" i="1" u="none" strike="noStrike" baseline="0">
              <a:effectLst/>
              <a:latin typeface="+mn-lt"/>
              <a:ea typeface="+mn-ea"/>
              <a:cs typeface="+mn-cs"/>
            </a:rPr>
            <a:t>Deep Analysis in Excel without VBA: </a:t>
          </a:r>
        </a:p>
        <a:p>
          <a:pPr algn="ctr"/>
          <a:r>
            <a:rPr lang="en-NZ" sz="1600" b="1" i="1" u="none" strike="noStrike" baseline="0">
              <a:effectLst/>
              <a:latin typeface="+mn-lt"/>
              <a:ea typeface="+mn-ea"/>
              <a:cs typeface="+mn-cs"/>
            </a:rPr>
            <a:t>Creating Transparent Portable User-Defined Functions with =LAMBDA</a:t>
          </a:r>
          <a:r>
            <a:rPr lang="en-NZ" sz="1600" baseline="0">
              <a:effectLst/>
            </a:rPr>
            <a:t> </a:t>
          </a:r>
        </a:p>
        <a:p>
          <a:endParaRPr lang="en-NZ" sz="1100" b="1" i="0" u="none" strike="noStrike">
            <a:effectLst/>
            <a:latin typeface="+mn-lt"/>
            <a:ea typeface="+mn-ea"/>
            <a:cs typeface="+mn-cs"/>
          </a:endParaRPr>
        </a:p>
        <a:p>
          <a:pPr algn="ctr"/>
          <a:r>
            <a:rPr lang="en-NZ" sz="1200" b="1" i="0" u="none" strike="noStrike" baseline="0">
              <a:effectLst/>
              <a:latin typeface="Arial" panose="020B0604020202020204" pitchFamily="34" charset="0"/>
              <a:ea typeface="+mn-ea"/>
              <a:cs typeface="+mn-cs"/>
            </a:rPr>
            <a:t>Tom Arnold and Timothy Falcon Crack</a:t>
          </a:r>
          <a:endParaRPr lang="en-NZ" sz="1200" b="1" i="0" baseline="0">
            <a:effectLst/>
            <a:latin typeface="Arial" panose="020B0604020202020204" pitchFamily="34" charset="0"/>
          </a:endParaRPr>
        </a:p>
        <a:p>
          <a:pPr algn="ctr"/>
          <a:r>
            <a:rPr lang="en-NZ" sz="1200">
              <a:effectLst/>
            </a:rPr>
            <a:t>Emails: </a:t>
          </a:r>
          <a:r>
            <a:rPr lang="en-NZ" sz="1200" b="0" i="0" u="sng" strike="noStrike">
              <a:effectLst/>
              <a:latin typeface="+mn-lt"/>
              <a:ea typeface="+mn-ea"/>
              <a:cs typeface="+mn-cs"/>
              <a:hlinkClick xmlns:r="http://schemas.openxmlformats.org/officeDocument/2006/relationships" r:id=""/>
            </a:rPr>
            <a:t>tarnold@richmond.edu</a:t>
          </a:r>
          <a:r>
            <a:rPr lang="en-NZ" sz="1200">
              <a:effectLst/>
            </a:rPr>
            <a:t> and</a:t>
          </a:r>
          <a:r>
            <a:rPr lang="en-NZ" sz="1200" baseline="0">
              <a:effectLst/>
            </a:rPr>
            <a:t> </a:t>
          </a:r>
          <a:r>
            <a:rPr lang="en-NZ" sz="1200" b="0" i="0" u="sng" strike="noStrike">
              <a:effectLst/>
              <a:latin typeface="+mn-lt"/>
              <a:ea typeface="+mn-ea"/>
              <a:cs typeface="+mn-cs"/>
              <a:hlinkClick xmlns:r="http://schemas.openxmlformats.org/officeDocument/2006/relationships" r:id=""/>
            </a:rPr>
            <a:t>timcrack@alum.mit.edu</a:t>
          </a:r>
          <a:r>
            <a:rPr lang="en-NZ" sz="1200">
              <a:effectLst/>
            </a:rPr>
            <a:t> </a:t>
          </a:r>
        </a:p>
        <a:p>
          <a:pPr algn="ctr"/>
          <a:r>
            <a:rPr lang="en-NZ" sz="1200" b="0" i="0" u="sng" strike="noStrike">
              <a:effectLst/>
              <a:latin typeface="+mn-lt"/>
              <a:ea typeface="+mn-ea"/>
              <a:cs typeface="+mn-cs"/>
              <a:hlinkClick xmlns:r="http://schemas.openxmlformats.org/officeDocument/2006/relationships" r:id=""/>
            </a:rPr>
            <a:t>https://papers.ssrn.com/sol3/papers.cfm?abstract_id=7003759</a:t>
          </a:r>
          <a:r>
            <a:rPr lang="en-NZ" sz="1200" b="0">
              <a:effectLst/>
            </a:rPr>
            <a:t> </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NZ" sz="1200" b="1" i="1" u="none" strike="noStrike" kern="0" cap="none" spc="0" normalizeH="0" baseline="0" noProof="0">
              <a:ln>
                <a:noFill/>
              </a:ln>
              <a:solidFill>
                <a:srgbClr val="000000"/>
              </a:solidFill>
              <a:effectLst/>
              <a:uLnTx/>
              <a:uFillTx/>
              <a:latin typeface="Arial"/>
              <a:ea typeface="+mn-ea"/>
              <a:cs typeface="Arial"/>
            </a:rPr>
            <a:t>Submitted to the Journal of Wealth Management</a:t>
          </a:r>
        </a:p>
        <a:p>
          <a:pPr algn="ctr"/>
          <a:endParaRPr lang="en-NZ" sz="1200">
            <a:effectLst/>
          </a:endParaRPr>
        </a:p>
        <a:p>
          <a:pPr algn="l" rtl="0">
            <a:defRPr sz="1000"/>
          </a:pPr>
          <a:endParaRPr lang="en-NZ" sz="1200" b="1" i="0" u="none" strike="noStrike" baseline="0">
            <a:solidFill>
              <a:srgbClr val="000000"/>
            </a:solidFill>
            <a:latin typeface="Arial"/>
            <a:cs typeface="Arial"/>
          </a:endParaRPr>
        </a:p>
        <a:p>
          <a:pPr algn="l" rtl="0">
            <a:defRPr sz="1000"/>
          </a:pPr>
          <a:r>
            <a:rPr lang="en-NZ" sz="1200" b="1" i="0" u="none" strike="noStrike" baseline="0">
              <a:solidFill>
                <a:srgbClr val="000000"/>
              </a:solidFill>
              <a:latin typeface="Arial"/>
              <a:cs typeface="Arial"/>
            </a:rPr>
            <a:t>This spreadsheet contains five tabs:</a:t>
          </a:r>
        </a:p>
        <a:p>
          <a:pPr algn="l" rtl="0">
            <a:defRPr sz="1000"/>
          </a:pPr>
          <a:endParaRPr lang="en-NZ" sz="1200" b="1" i="0" u="none" strike="noStrike" baseline="0">
            <a:solidFill>
              <a:srgbClr val="000000"/>
            </a:solidFill>
            <a:latin typeface="Arial"/>
            <a:cs typeface="Arial"/>
          </a:endParaRPr>
        </a:p>
        <a:p>
          <a:pPr marL="171450" indent="-171450" algn="l" rtl="0">
            <a:buFont typeface="Arial" panose="020B0604020202020204" pitchFamily="34" charset="0"/>
            <a:buChar char="•"/>
            <a:defRPr sz="1000"/>
          </a:pPr>
          <a:r>
            <a:rPr lang="en-NZ" sz="1200" b="1" i="0" u="none" strike="noStrike" baseline="0">
              <a:solidFill>
                <a:srgbClr val="000000"/>
              </a:solidFill>
              <a:latin typeface="Arial"/>
              <a:cs typeface="Arial"/>
            </a:rPr>
            <a:t>Introduction</a:t>
          </a:r>
        </a:p>
        <a:p>
          <a:pPr marL="171450" indent="-171450" algn="l" rtl="0">
            <a:buFont typeface="Arial" panose="020B0604020202020204" pitchFamily="34" charset="0"/>
            <a:buChar char="•"/>
            <a:defRPr sz="1000"/>
          </a:pPr>
          <a:r>
            <a:rPr lang="en-NZ" sz="1200" b="1" i="0" u="none" strike="noStrike" baseline="0">
              <a:solidFill>
                <a:srgbClr val="000000"/>
              </a:solidFill>
              <a:latin typeface="Arial"/>
              <a:cs typeface="Arial"/>
            </a:rPr>
            <a:t>Functions Used in the Paper</a:t>
          </a:r>
        </a:p>
        <a:p>
          <a:pPr marL="171450" indent="-171450" algn="l" rtl="0">
            <a:buFont typeface="Arial" panose="020B0604020202020204" pitchFamily="34" charset="0"/>
            <a:buChar char="•"/>
            <a:defRPr sz="1000"/>
          </a:pPr>
          <a:r>
            <a:rPr lang="en-NZ" sz="1200" b="1" i="0" u="none" strike="noStrike" baseline="0">
              <a:solidFill>
                <a:srgbClr val="000000"/>
              </a:solidFill>
              <a:latin typeface="Arial"/>
              <a:cs typeface="Arial"/>
            </a:rPr>
            <a:t>Tables for the Paper</a:t>
          </a:r>
        </a:p>
        <a:p>
          <a:pPr marL="171450" indent="-171450" algn="l" rtl="0">
            <a:buFont typeface="Arial" panose="020B0604020202020204" pitchFamily="34" charset="0"/>
            <a:buChar char="•"/>
            <a:defRPr sz="1000"/>
          </a:pPr>
          <a:r>
            <a:rPr lang="en-NZ" sz="1200" b="1" i="0" u="none" strike="noStrike" baseline="0">
              <a:solidFill>
                <a:srgbClr val="000000"/>
              </a:solidFill>
              <a:latin typeface="Arial"/>
              <a:cs typeface="Arial"/>
            </a:rPr>
            <a:t>Functions using Ranges (i.e., beyond the content of the paper)</a:t>
          </a: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sz="1000"/>
          </a:pPr>
          <a:r>
            <a:rPr lang="en-NZ" sz="1200" b="1" i="0" u="none" strike="noStrike" baseline="0">
              <a:solidFill>
                <a:srgbClr val="000000"/>
              </a:solidFill>
              <a:latin typeface="Arial"/>
              <a:cs typeface="Arial"/>
            </a:rPr>
            <a:t>Lambda Function Errors (</a:t>
          </a:r>
          <a:r>
            <a:rPr kumimoji="0" lang="en-NZ" sz="1200" b="1" i="0" u="none" strike="noStrike" kern="0" cap="none" spc="0" normalizeH="0" baseline="0" noProof="0">
              <a:ln>
                <a:noFill/>
              </a:ln>
              <a:solidFill>
                <a:srgbClr val="000000"/>
              </a:solidFill>
              <a:effectLst/>
              <a:uLnTx/>
              <a:uFillTx/>
              <a:latin typeface="Arial"/>
              <a:ea typeface="+mn-ea"/>
              <a:cs typeface="Arial"/>
            </a:rPr>
            <a:t>i.e., beyond the content of the paper)</a:t>
          </a:r>
        </a:p>
        <a:p>
          <a:pPr marL="171450" indent="-171450" algn="l" rtl="0">
            <a:buFont typeface="Arial" panose="020B0604020202020204" pitchFamily="34" charset="0"/>
            <a:buChar char="•"/>
            <a:defRPr sz="1000"/>
          </a:pPr>
          <a:endParaRPr lang="en-NZ" sz="1200" b="1" i="0" u="none" strike="noStrike" baseline="0">
            <a:solidFill>
              <a:srgbClr val="000000"/>
            </a:solidFill>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NZ" sz="1200" b="1" i="0" u="none" strike="noStrike" baseline="0">
              <a:solidFill>
                <a:srgbClr val="FF0000"/>
              </a:solidFill>
              <a:latin typeface="Arial"/>
              <a:cs typeface="Arial"/>
            </a:rPr>
            <a:t>WARNING!</a:t>
          </a:r>
          <a:r>
            <a:rPr lang="en-NZ" sz="1200" b="1" i="0" u="none" strike="noStrike" baseline="0">
              <a:solidFill>
                <a:srgbClr val="000000"/>
              </a:solidFill>
              <a:latin typeface="Arial"/>
              <a:cs typeface="Arial"/>
            </a:rPr>
            <a:t> The last tab contains Lambda functions designed to fail for large N. Some of these functions can hang your PC. You may lose unsaved work. We take no responsibility for any loss of work caused by you running our built-to-fail Lambda functions for large N without having first saved your work.</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NZ" sz="1200" b="1" i="0" u="none" strike="noStrike" baseline="0">
            <a:solidFill>
              <a:srgbClr val="000000"/>
            </a:solidFill>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NZ" sz="1200" b="1" i="0" u="none" strike="noStrike" baseline="0">
              <a:solidFill>
                <a:srgbClr val="000000"/>
              </a:solidFill>
              <a:latin typeface="Arial"/>
              <a:cs typeface="Arial"/>
            </a:rPr>
            <a:t>Note: </a:t>
          </a:r>
          <a:r>
            <a:rPr kumimoji="0" lang="en-NZ" sz="12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mn-cs"/>
            </a:rPr>
            <a:t>We are using Excel 365 for enterprise; Version 2608 Build 20326.20144. Our functions might not work or might behave differently in other versions of Excel.</a:t>
          </a:r>
          <a:endParaRPr lang="en-NZ" sz="1200" b="1" i="0" u="none" strike="noStrike" baseline="0">
            <a:solidFill>
              <a:srgbClr val="000000"/>
            </a:solidFill>
            <a:latin typeface="Arial"/>
            <a:cs typeface="Arial"/>
          </a:endParaRPr>
        </a:p>
        <a:p>
          <a:pPr algn="l" rtl="0">
            <a:defRPr sz="1000"/>
          </a:pPr>
          <a:endParaRPr lang="en-NZ" sz="1200" b="1" i="0" u="none" strike="noStrike" baseline="0">
            <a:solidFill>
              <a:srgbClr val="000000"/>
            </a:solidFill>
            <a:latin typeface="Arial"/>
            <a:cs typeface="Arial"/>
          </a:endParaRPr>
        </a:p>
        <a:p>
          <a:pPr algn="l" rtl="0">
            <a:defRPr sz="1000"/>
          </a:pPr>
          <a:r>
            <a:rPr lang="en-NZ" sz="1200" b="1" i="0" u="none" strike="noStrike" baseline="0">
              <a:solidFill>
                <a:srgbClr val="000000"/>
              </a:solidFill>
              <a:latin typeface="Arial"/>
              <a:cs typeface="Arial"/>
            </a:rPr>
            <a:t>Please e-mail suggestions for improving this spreadsheet to timcrack@alum.mit.edu with "Lambda Functions" in the subject line.</a:t>
          </a:r>
        </a:p>
        <a:p>
          <a:pPr algn="l" rtl="0">
            <a:defRPr sz="1000"/>
          </a:pPr>
          <a:endParaRPr lang="en-NZ" sz="1200" b="1" i="0" u="none" strike="noStrike" baseline="0">
            <a:solidFill>
              <a:srgbClr val="000000"/>
            </a:solidFill>
            <a:latin typeface="Arial"/>
            <a:cs typeface="Arial"/>
          </a:endParaRPr>
        </a:p>
        <a:p>
          <a:pPr algn="l" rtl="0">
            <a:defRPr sz="1000"/>
          </a:pPr>
          <a:r>
            <a:rPr lang="en-NZ" sz="1200" b="1" i="0" u="none" strike="noStrike" baseline="0">
              <a:solidFill>
                <a:srgbClr val="000000"/>
              </a:solidFill>
              <a:latin typeface="Arial"/>
              <a:cs typeface="Arial"/>
            </a:rPr>
            <a:t>Version 3.22 </a:t>
          </a:r>
          <a:r>
            <a:rPr kumimoji="0" lang="en-NZ" sz="1200" b="1" i="0" u="none" strike="noStrike" kern="0" cap="none" spc="0" normalizeH="0" baseline="0" noProof="0">
              <a:ln>
                <a:noFill/>
              </a:ln>
              <a:solidFill>
                <a:sysClr val="windowText" lastClr="000000"/>
              </a:solidFill>
              <a:effectLst/>
              <a:uLnTx/>
              <a:uFillTx/>
              <a:latin typeface="+mn-lt"/>
              <a:ea typeface="+mn-ea"/>
              <a:cs typeface="+mn-cs"/>
            </a:rPr>
            <a:t>(September 25, 2026)</a:t>
          </a:r>
          <a:r>
            <a:rPr kumimoji="0" lang="en-NZ" sz="1200" b="0" i="0" u="none" strike="noStrike" kern="0" cap="none" spc="0" normalizeH="0" baseline="0" noProof="0">
              <a:ln>
                <a:noFill/>
              </a:ln>
              <a:solidFill>
                <a:sysClr val="windowText" lastClr="000000"/>
              </a:solidFill>
              <a:effectLst/>
              <a:uLnTx/>
              <a:uFillTx/>
              <a:latin typeface="+mn-lt"/>
              <a:ea typeface="+mn-ea"/>
              <a:cs typeface="+mn-cs"/>
            </a:rPr>
            <a:t> </a:t>
          </a:r>
          <a:endParaRPr lang="en-NZ" sz="1200" b="1" i="0" u="none" strike="noStrike" baseline="0">
            <a:solidFill>
              <a:srgbClr val="000000"/>
            </a:solidFill>
            <a:latin typeface="Arial"/>
            <a:cs typeface="Aria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180975</xdr:colOff>
      <xdr:row>2</xdr:row>
      <xdr:rowOff>12701</xdr:rowOff>
    </xdr:from>
    <xdr:to>
      <xdr:col>3</xdr:col>
      <xdr:colOff>4057650</xdr:colOff>
      <xdr:row>19</xdr:row>
      <xdr:rowOff>180976</xdr:rowOff>
    </xdr:to>
    <xdr:sp macro="" textlink="">
      <xdr:nvSpPr>
        <xdr:cNvPr id="2" name="Text Box 4">
          <a:extLst>
            <a:ext uri="{FF2B5EF4-FFF2-40B4-BE49-F238E27FC236}">
              <a16:creationId xmlns:a16="http://schemas.microsoft.com/office/drawing/2014/main" id="{702F515F-FD73-4519-95C2-44B81D79BED1}"/>
            </a:ext>
          </a:extLst>
        </xdr:cNvPr>
        <xdr:cNvSpPr txBox="1">
          <a:spLocks noChangeArrowheads="1"/>
        </xdr:cNvSpPr>
      </xdr:nvSpPr>
      <xdr:spPr bwMode="auto">
        <a:xfrm>
          <a:off x="5248275" y="450851"/>
          <a:ext cx="5962650" cy="4006850"/>
        </a:xfrm>
        <a:prstGeom prst="rect">
          <a:avLst/>
        </a:prstGeom>
        <a:solidFill>
          <a:srgbClr val="FFFF99"/>
        </a:solidFill>
        <a:ln w="9525" algn="ctr">
          <a:solidFill>
            <a:srgbClr val="000000"/>
          </a:solidFill>
          <a:miter lim="800000"/>
          <a:headEnd/>
          <a:tailEnd/>
        </a:ln>
      </xdr:spPr>
      <xdr:txBody>
        <a:bodyPr vertOverflow="clip" wrap="square" lIns="182880" tIns="182880" rIns="182880" bIns="182880" anchor="t" upright="1"/>
        <a:lstStyle/>
        <a:p>
          <a:pPr algn="ctr" rtl="0">
            <a:lnSpc>
              <a:spcPct val="100000"/>
            </a:lnSpc>
            <a:defRPr sz="1000"/>
          </a:pPr>
          <a:r>
            <a:rPr lang="en-NZ" sz="1200" b="1" i="0" u="none" strike="noStrike" baseline="0">
              <a:solidFill>
                <a:srgbClr val="000000"/>
              </a:solidFill>
              <a:latin typeface="Arial"/>
              <a:cs typeface="Arial"/>
            </a:rPr>
            <a:t>INPUT RANGES (not in the paper)</a:t>
          </a:r>
        </a:p>
        <a:p>
          <a:pPr algn="ctr" rtl="0">
            <a:lnSpc>
              <a:spcPct val="100000"/>
            </a:lnSpc>
            <a:defRPr sz="1000"/>
          </a:pPr>
          <a:endParaRPr lang="en-NZ" sz="1200" b="1" i="0" u="none" strike="noStrike" baseline="0">
            <a:solidFill>
              <a:srgbClr val="000000"/>
            </a:solidFill>
            <a:latin typeface="Arial"/>
            <a:cs typeface="Arial"/>
          </a:endParaRPr>
        </a:p>
        <a:p>
          <a:pPr algn="ctr" rtl="0">
            <a:lnSpc>
              <a:spcPct val="100000"/>
            </a:lnSpc>
            <a:defRPr sz="1000"/>
          </a:pPr>
          <a:r>
            <a:rPr lang="en-NZ" sz="1200" b="1" i="0" u="none" strike="noStrike" baseline="0">
              <a:solidFill>
                <a:srgbClr val="000000"/>
              </a:solidFill>
              <a:latin typeface="Arial"/>
              <a:cs typeface="Arial"/>
            </a:rPr>
            <a:t>Using Lambda functions with input ranges (as opposed to scalar inputs) is powerful because you can create personalised functions that use non-standard calculations.</a:t>
          </a:r>
        </a:p>
        <a:p>
          <a:pPr algn="ctr" rtl="0">
            <a:lnSpc>
              <a:spcPct val="100000"/>
            </a:lnSpc>
            <a:defRPr sz="1000"/>
          </a:pPr>
          <a:endParaRPr lang="en-NZ" sz="1200" b="1" i="0" u="none" strike="noStrike" baseline="0">
            <a:solidFill>
              <a:srgbClr val="000000"/>
            </a:solidFill>
            <a:latin typeface="Arial"/>
            <a:cs typeface="Arial"/>
          </a:endParaRPr>
        </a:p>
        <a:p>
          <a:pPr algn="ctr" rtl="0">
            <a:lnSpc>
              <a:spcPct val="100000"/>
            </a:lnSpc>
            <a:defRPr sz="1000"/>
          </a:pPr>
          <a:r>
            <a:rPr lang="en-NZ" sz="1200" b="1" i="0" u="none" strike="noStrike" baseline="0">
              <a:solidFill>
                <a:srgbClr val="000000"/>
              </a:solidFill>
              <a:latin typeface="Arial"/>
              <a:cs typeface="Arial"/>
            </a:rPr>
            <a:t>Two Examples</a:t>
          </a:r>
        </a:p>
        <a:p>
          <a:pPr algn="ctr" rtl="0">
            <a:lnSpc>
              <a:spcPct val="100000"/>
            </a:lnSpc>
            <a:defRPr sz="1000"/>
          </a:pPr>
          <a:endParaRPr lang="en-NZ" sz="1200" b="1" i="0" u="none" strike="noStrike" baseline="0">
            <a:solidFill>
              <a:srgbClr val="000000"/>
            </a:solidFill>
            <a:latin typeface="Arial"/>
            <a:cs typeface="Arial"/>
          </a:endParaRPr>
        </a:p>
        <a:p>
          <a:pPr algn="ctr" rtl="0">
            <a:lnSpc>
              <a:spcPct val="100000"/>
            </a:lnSpc>
            <a:defRPr sz="1000"/>
          </a:pPr>
          <a:r>
            <a:rPr lang="en-NZ" sz="1200" b="1" i="0" u="none" strike="noStrike" baseline="0">
              <a:solidFill>
                <a:srgbClr val="000000"/>
              </a:solidFill>
              <a:latin typeface="Arial"/>
              <a:cs typeface="Arial"/>
            </a:rPr>
            <a:t>(1) Suppose you want a summation function that returns the sum of your data if today is one of Monday-Friday, but returns the phrase "You Need a Break" if it is Saturday or Sunday.</a:t>
          </a:r>
        </a:p>
        <a:p>
          <a:pPr algn="ctr" rtl="0">
            <a:lnSpc>
              <a:spcPct val="100000"/>
            </a:lnSpc>
            <a:defRPr sz="1000"/>
          </a:pPr>
          <a:endParaRPr lang="en-NZ" sz="1200" b="1" i="0" u="none" strike="noStrike" baseline="0">
            <a:solidFill>
              <a:srgbClr val="000000"/>
            </a:solidFill>
            <a:latin typeface="Arial"/>
            <a:cs typeface="Arial"/>
          </a:endParaRPr>
        </a:p>
        <a:p>
          <a:pPr algn="ctr" rtl="0">
            <a:lnSpc>
              <a:spcPct val="100000"/>
            </a:lnSpc>
            <a:defRPr sz="1000"/>
          </a:pPr>
          <a:r>
            <a:rPr lang="en-NZ" sz="1200" b="1" i="0" u="none" strike="noStrike" baseline="0">
              <a:solidFill>
                <a:srgbClr val="000000"/>
              </a:solidFill>
              <a:latin typeface="Arial"/>
              <a:cs typeface="Arial"/>
            </a:rPr>
            <a:t>It is named =SumWeekday() here.</a:t>
          </a:r>
        </a:p>
        <a:p>
          <a:pPr algn="ctr" rtl="0">
            <a:lnSpc>
              <a:spcPct val="100000"/>
            </a:lnSpc>
            <a:defRPr sz="1000"/>
          </a:pPr>
          <a:endParaRPr lang="en-NZ" sz="1200" b="1" i="0" u="none" strike="noStrike" baseline="0">
            <a:solidFill>
              <a:srgbClr val="000000"/>
            </a:solidFill>
            <a:latin typeface="Arial"/>
            <a:cs typeface="Arial"/>
          </a:endParaRPr>
        </a:p>
        <a:p>
          <a:pPr algn="ctr" rtl="0">
            <a:lnSpc>
              <a:spcPct val="100000"/>
            </a:lnSpc>
            <a:defRPr sz="1000"/>
          </a:pPr>
          <a:r>
            <a:rPr lang="en-NZ" sz="1200" b="1" i="0" u="none" strike="noStrike" baseline="0">
              <a:solidFill>
                <a:srgbClr val="000000"/>
              </a:solidFill>
              <a:latin typeface="Arial"/>
              <a:cs typeface="Arial"/>
            </a:rPr>
            <a:t>(2) Suppose you want to create your own standard deviation function, but using the square-root of the lower semi-variance.</a:t>
          </a:r>
        </a:p>
        <a:p>
          <a:pPr algn="ctr" rtl="0">
            <a:lnSpc>
              <a:spcPct val="100000"/>
            </a:lnSpc>
            <a:defRPr sz="1000"/>
          </a:pPr>
          <a:endParaRPr lang="en-NZ" sz="1200" b="1" i="0" u="none" strike="noStrike" baseline="0">
            <a:solidFill>
              <a:srgbClr val="000000"/>
            </a:solidFill>
            <a:latin typeface="Arial"/>
            <a:cs typeface="Arial"/>
          </a:endParaRPr>
        </a:p>
        <a:p>
          <a:pPr algn="ctr" rtl="0">
            <a:lnSpc>
              <a:spcPct val="100000"/>
            </a:lnSpc>
            <a:defRPr sz="1000"/>
          </a:pPr>
          <a:r>
            <a:rPr lang="en-NZ" sz="1200" b="1" i="0" u="none" strike="noStrike" baseline="0">
              <a:solidFill>
                <a:srgbClr val="000000"/>
              </a:solidFill>
              <a:latin typeface="Arial"/>
              <a:cs typeface="Arial"/>
            </a:rPr>
            <a:t>It is named =LowerSemiStdev() here, and can be applied to a range you feed in, or to a range via cell references, as shown to the left.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69880</xdr:colOff>
      <xdr:row>1</xdr:row>
      <xdr:rowOff>82550</xdr:rowOff>
    </xdr:from>
    <xdr:to>
      <xdr:col>4</xdr:col>
      <xdr:colOff>495300</xdr:colOff>
      <xdr:row>73</xdr:row>
      <xdr:rowOff>19050</xdr:rowOff>
    </xdr:to>
    <xdr:sp macro="" textlink="">
      <xdr:nvSpPr>
        <xdr:cNvPr id="3" name="Text Box 4">
          <a:extLst>
            <a:ext uri="{FF2B5EF4-FFF2-40B4-BE49-F238E27FC236}">
              <a16:creationId xmlns:a16="http://schemas.microsoft.com/office/drawing/2014/main" id="{5BE17938-D041-489C-AE8A-CAC6CCF83F47}"/>
            </a:ext>
          </a:extLst>
        </xdr:cNvPr>
        <xdr:cNvSpPr txBox="1">
          <a:spLocks noChangeArrowheads="1"/>
        </xdr:cNvSpPr>
      </xdr:nvSpPr>
      <xdr:spPr bwMode="auto">
        <a:xfrm>
          <a:off x="5486430" y="317500"/>
          <a:ext cx="5988020" cy="14979650"/>
        </a:xfrm>
        <a:prstGeom prst="rect">
          <a:avLst/>
        </a:prstGeom>
        <a:solidFill>
          <a:srgbClr val="FFFF99"/>
        </a:solidFill>
        <a:ln w="9525" algn="ctr">
          <a:solidFill>
            <a:srgbClr val="000000"/>
          </a:solidFill>
          <a:miter lim="800000"/>
          <a:headEnd/>
          <a:tailEnd/>
        </a:ln>
      </xdr:spPr>
      <xdr:txBody>
        <a:bodyPr vertOverflow="clip" wrap="square" lIns="182880" tIns="182880" rIns="182880" bIns="182880" anchor="t" upright="1"/>
        <a:lstStyle/>
        <a:p>
          <a:pPr algn="ctr" rtl="0">
            <a:lnSpc>
              <a:spcPct val="100000"/>
            </a:lnSpc>
            <a:defRPr sz="1000"/>
          </a:pPr>
          <a:r>
            <a:rPr lang="en-NZ" sz="1200" b="1" i="0" u="none" strike="noStrike" baseline="0">
              <a:solidFill>
                <a:srgbClr val="000000"/>
              </a:solidFill>
              <a:latin typeface="Arial" panose="020B0604020202020204" pitchFamily="34" charset="0"/>
              <a:cs typeface="Arial"/>
            </a:rPr>
            <a:t>Errors in Lambda Function Recursions </a:t>
          </a:r>
        </a:p>
        <a:p>
          <a:pPr algn="l" rtl="0">
            <a:lnSpc>
              <a:spcPct val="100000"/>
            </a:lnSpc>
            <a:defRPr sz="1000"/>
          </a:pPr>
          <a:endParaRPr lang="en-NZ" sz="1200" b="1" i="0" u="none" strike="noStrike" baseline="0">
            <a:solidFill>
              <a:srgbClr val="000000"/>
            </a:solidFill>
            <a:latin typeface="Arial" panose="020B0604020202020204" pitchFamily="34"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NZ" sz="12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mn-cs"/>
            </a:rPr>
            <a:t>We are using Excel 365 for enterprise; Version 2608 Build 20326.20144.</a:t>
          </a:r>
          <a:endParaRPr kumimoji="0" lang="en-NZ" sz="1200" b="1" i="0" u="none" strike="noStrike" kern="0" cap="none" spc="0" normalizeH="0" baseline="0" noProof="0">
            <a:ln>
              <a:noFill/>
            </a:ln>
            <a:solidFill>
              <a:srgbClr val="000000"/>
            </a:solidFill>
            <a:effectLst/>
            <a:uLnTx/>
            <a:uFillTx/>
            <a:latin typeface="Arial" panose="020B0604020202020204" pitchFamily="34" charset="0"/>
            <a:ea typeface="+mn-ea"/>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NZ" sz="1200" b="1" i="0" u="none" strike="noStrike" kern="0" cap="none" spc="0" normalizeH="0" baseline="0" noProof="0">
            <a:ln>
              <a:noFill/>
            </a:ln>
            <a:solidFill>
              <a:srgbClr val="000000"/>
            </a:solidFill>
            <a:effectLst/>
            <a:uLnTx/>
            <a:uFillTx/>
            <a:latin typeface="Arial" panose="020B0604020202020204" pitchFamily="34" charset="0"/>
            <a:ea typeface="+mn-ea"/>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NZ" sz="1200" b="1" i="0" u="none" strike="noStrike" kern="0" cap="none" spc="0" normalizeH="0" baseline="0" noProof="0">
              <a:ln>
                <a:noFill/>
              </a:ln>
              <a:solidFill>
                <a:srgbClr val="000000"/>
              </a:solidFill>
              <a:effectLst/>
              <a:uLnTx/>
              <a:uFillTx/>
              <a:latin typeface="Arial" panose="020B0604020202020204" pitchFamily="34" charset="0"/>
              <a:ea typeface="+mn-ea"/>
              <a:cs typeface="Arial"/>
            </a:rPr>
            <a:t>We have been able to produce </a:t>
          </a:r>
          <a:r>
            <a:rPr kumimoji="0" lang="en-NZ" sz="1200" b="1" i="0" u="sng" strike="noStrike" kern="0" cap="none" spc="0" normalizeH="0" baseline="0" noProof="0">
              <a:ln>
                <a:noFill/>
              </a:ln>
              <a:solidFill>
                <a:srgbClr val="000000"/>
              </a:solidFill>
              <a:effectLst/>
              <a:uLnTx/>
              <a:uFillTx/>
              <a:latin typeface="Arial" panose="020B0604020202020204" pitchFamily="34" charset="0"/>
              <a:ea typeface="+mn-ea"/>
              <a:cs typeface="Arial"/>
            </a:rPr>
            <a:t>three distinct types of errors</a:t>
          </a:r>
          <a:r>
            <a:rPr kumimoji="0" lang="en-NZ" sz="1200" b="1" i="0" u="none" strike="noStrike" kern="0" cap="none" spc="0" normalizeH="0" baseline="0" noProof="0">
              <a:ln>
                <a:noFill/>
              </a:ln>
              <a:solidFill>
                <a:srgbClr val="000000"/>
              </a:solidFill>
              <a:effectLst/>
              <a:uLnTx/>
              <a:uFillTx/>
              <a:latin typeface="Arial" panose="020B0604020202020204" pitchFamily="34" charset="0"/>
              <a:ea typeface="+mn-ea"/>
              <a:cs typeface="Arial"/>
            </a:rPr>
            <a:t> when using Excel Lambda functions. We give descriptions below, followed by pointers to examples in this sheet.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NZ" sz="1200" b="1" i="0" u="none" strike="noStrike" kern="0" cap="none" spc="0" normalizeH="0" baseline="0" noProof="0">
            <a:ln>
              <a:noFill/>
            </a:ln>
            <a:solidFill>
              <a:srgbClr val="000000"/>
            </a:solidFill>
            <a:effectLst/>
            <a:uLnTx/>
            <a:uFillTx/>
            <a:latin typeface="Arial" panose="020B0604020202020204" pitchFamily="34" charset="0"/>
            <a:ea typeface="+mn-ea"/>
            <a:cs typeface="Arial"/>
          </a:endParaRPr>
        </a:p>
        <a:p>
          <a:pPr algn="l" rtl="0" fontAlgn="base"/>
          <a:r>
            <a:rPr lang="en-NZ" sz="1200" b="1" i="0">
              <a:effectLst/>
              <a:latin typeface="Arial" panose="020B0604020202020204" pitchFamily="34" charset="0"/>
              <a:ea typeface="+mn-ea"/>
              <a:cs typeface="+mn-cs"/>
            </a:rPr>
            <a:t>1. A true </a:t>
          </a:r>
          <a:r>
            <a:rPr lang="en-NZ" sz="1200" b="1" i="0" u="sng">
              <a:effectLst/>
              <a:latin typeface="Arial" panose="020B0604020202020204" pitchFamily="34" charset="0"/>
              <a:ea typeface="+mn-ea"/>
              <a:cs typeface="+mn-cs"/>
            </a:rPr>
            <a:t>call stack error</a:t>
          </a:r>
          <a:r>
            <a:rPr lang="en-NZ" sz="1200" b="1" i="0">
              <a:effectLst/>
              <a:latin typeface="Arial" panose="020B0604020202020204" pitchFamily="34" charset="0"/>
              <a:ea typeface="+mn-ea"/>
              <a:cs typeface="+mn-cs"/>
            </a:rPr>
            <a:t> is because Excel allocates only limited space to keeping track of recursive calls to a function (i.e., so Excel knows which step to return a calculation to in the recursion). At some stage in a growing recursion Excel fails because this limited stack is full. (See discussion at https://en.wikipedia.org/wiki/Tail_call) </a:t>
          </a:r>
        </a:p>
        <a:p>
          <a:pPr algn="l" rtl="0" fontAlgn="base"/>
          <a:endParaRPr lang="en-NZ" sz="1200" b="1" i="0">
            <a:effectLst/>
            <a:latin typeface="Arial" panose="020B0604020202020204" pitchFamily="34" charset="0"/>
            <a:ea typeface="+mn-ea"/>
            <a:cs typeface="+mn-cs"/>
          </a:endParaRPr>
        </a:p>
        <a:p>
          <a:pPr algn="l" rtl="0" fontAlgn="base"/>
          <a:r>
            <a:rPr lang="en-NZ" sz="1200" b="1" i="0">
              <a:effectLst/>
              <a:latin typeface="Arial" panose="020B0604020202020204" pitchFamily="34" charset="0"/>
              <a:ea typeface="+mn-ea"/>
              <a:cs typeface="+mn-cs"/>
            </a:rPr>
            <a:t>For our version of Excel the call stack size is 16384 and the </a:t>
          </a:r>
          <a:r>
            <a:rPr lang="en-NZ" sz="1200" b="1" i="0" u="sng">
              <a:effectLst/>
              <a:latin typeface="Arial" panose="020B0604020202020204" pitchFamily="34" charset="0"/>
              <a:ea typeface="+mn-ea"/>
              <a:cs typeface="+mn-cs"/>
            </a:rPr>
            <a:t>recursion depth</a:t>
          </a:r>
          <a:r>
            <a:rPr lang="en-NZ" sz="1200" b="1" i="0">
              <a:effectLst/>
              <a:latin typeface="Arial" panose="020B0604020202020204" pitchFamily="34" charset="0"/>
              <a:ea typeface="+mn-ea"/>
              <a:cs typeface="+mn-cs"/>
            </a:rPr>
            <a:t> without =LET</a:t>
          </a:r>
          <a:r>
            <a:rPr lang="en-NZ" sz="1200" b="1" i="0" baseline="0">
              <a:effectLst/>
              <a:latin typeface="Arial" panose="020B0604020202020204" pitchFamily="34" charset="0"/>
              <a:ea typeface="+mn-ea"/>
              <a:cs typeface="+mn-cs"/>
            </a:rPr>
            <a:t> parameters </a:t>
          </a:r>
          <a:r>
            <a:rPr lang="en-NZ" sz="1200" b="1" i="0">
              <a:effectLst/>
              <a:latin typeface="Arial" panose="020B0604020202020204" pitchFamily="34" charset="0"/>
              <a:ea typeface="+mn-ea"/>
              <a:cs typeface="+mn-cs"/>
            </a:rPr>
            <a:t>is 16384/(#parameters</a:t>
          </a:r>
          <a:r>
            <a:rPr lang="en-NZ" sz="1200" b="1" i="0" baseline="0">
              <a:effectLst/>
              <a:latin typeface="Arial" panose="020B0604020202020204" pitchFamily="34" charset="0"/>
              <a:ea typeface="+mn-ea"/>
              <a:cs typeface="+mn-cs"/>
            </a:rPr>
            <a:t> + 1), but earlier versions used 1024/(#parameters + 1) (See https://support.microsoft.com/en-us/excel/excel-specifications-and-limits). (Note that 2^14 = 16384 is also the limit on the number of columns in our version of Excel.)</a:t>
          </a:r>
        </a:p>
        <a:p>
          <a:pPr algn="l" rtl="0" fontAlgn="base"/>
          <a:endParaRPr lang="en-NZ" sz="1200" b="1" i="0" baseline="0">
            <a:effectLst/>
            <a:latin typeface="Arial" panose="020B0604020202020204" pitchFamily="34" charset="0"/>
            <a:ea typeface="+mn-ea"/>
            <a:cs typeface="+mn-cs"/>
          </a:endParaRPr>
        </a:p>
        <a:p>
          <a:pPr algn="l" rtl="0" fontAlgn="base"/>
          <a:r>
            <a:rPr lang="en-NZ" sz="1200" b="1" i="0" baseline="0">
              <a:effectLst/>
              <a:latin typeface="Arial" panose="020B0604020202020204" pitchFamily="34" charset="0"/>
              <a:ea typeface="+mn-ea"/>
              <a:cs typeface="+mn-cs"/>
            </a:rPr>
            <a:t>For example, in our Lambda function in this sheet called </a:t>
          </a:r>
          <a:r>
            <a:rPr lang="en-NZ" sz="1200" b="1" i="0" u="none" strike="noStrike" baseline="0">
              <a:solidFill>
                <a:srgbClr val="7030A0"/>
              </a:solidFill>
              <a:effectLst/>
              <a:latin typeface="Arial" panose="020B0604020202020204" pitchFamily="34" charset="0"/>
              <a:ea typeface="+mn-ea"/>
              <a:cs typeface="+mn-cs"/>
            </a:rPr>
            <a:t>MyCallStackError</a:t>
          </a:r>
          <a:r>
            <a:rPr lang="en-NZ" sz="1200" b="1" i="0" baseline="0">
              <a:effectLst/>
              <a:latin typeface="Arial" panose="020B0604020202020204" pitchFamily="34" charset="0"/>
              <a:ea typeface="+mn-ea"/>
              <a:cs typeface="+mn-cs"/>
            </a:rPr>
            <a:t>, we have one parameter (N). So, the call stack size is 16384/(1 + 1)=8192, and our Lambda function fails, predictably, at N=8193. The numbers being calculated are small (so it is not a large-number error) and the calls to the recursion grow linearly (so it is not a performance degradation error).</a:t>
          </a:r>
          <a:endParaRPr lang="en-NZ" sz="1200" b="1" i="0">
            <a:effectLst/>
            <a:latin typeface="Arial" panose="020B0604020202020204" pitchFamily="34" charset="0"/>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br>
            <a:rPr lang="en-NZ" sz="1200" b="1" i="0">
              <a:effectLst/>
              <a:latin typeface="Arial" panose="020B0604020202020204" pitchFamily="34" charset="0"/>
              <a:ea typeface="+mn-ea"/>
              <a:cs typeface="+mn-cs"/>
            </a:rPr>
          </a:br>
          <a:r>
            <a:rPr lang="en-NZ" sz="1200" b="1" i="0">
              <a:effectLst/>
              <a:latin typeface="Arial" panose="020B0604020202020204" pitchFamily="34" charset="0"/>
              <a:ea typeface="+mn-ea"/>
              <a:cs typeface="+mn-cs"/>
            </a:rPr>
            <a:t>2. A </a:t>
          </a:r>
          <a:r>
            <a:rPr lang="en-NZ" sz="1200" b="1" i="0" u="sng">
              <a:effectLst/>
              <a:latin typeface="Arial" panose="020B0604020202020204" pitchFamily="34" charset="0"/>
              <a:ea typeface="+mn-ea"/>
              <a:cs typeface="+mn-cs"/>
            </a:rPr>
            <a:t>performance degradation error</a:t>
          </a:r>
          <a:r>
            <a:rPr lang="en-NZ" sz="1200" b="1" i="0" baseline="0">
              <a:effectLst/>
              <a:latin typeface="Arial" panose="020B0604020202020204" pitchFamily="34" charset="0"/>
              <a:ea typeface="+mn-ea"/>
              <a:cs typeface="+mn-cs"/>
            </a:rPr>
            <a:t> </a:t>
          </a:r>
          <a:r>
            <a:rPr lang="en-NZ" sz="1200" b="1" i="0">
              <a:effectLst/>
              <a:latin typeface="Arial" panose="020B0604020202020204" pitchFamily="34" charset="0"/>
              <a:ea typeface="+mn-ea"/>
              <a:cs typeface="+mn-cs"/>
            </a:rPr>
            <a:t>is where execution requires so many millions (or billions, of trillions) of calls upon the recursive function that Excel grinds to a halt, even if the numbers being calculated are small.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NZ" sz="1200" b="1" i="0">
            <a:effectLst/>
            <a:latin typeface="Arial" panose="020B0604020202020204" pitchFamily="34" charset="0"/>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NZ" sz="1200" b="1" i="0">
              <a:effectLst/>
              <a:latin typeface="Arial" panose="020B0604020202020204" pitchFamily="34" charset="0"/>
              <a:ea typeface="+mn-ea"/>
              <a:cs typeface="+mn-cs"/>
            </a:rPr>
            <a:t>For example, in our Lambda function in this sheet called </a:t>
          </a:r>
          <a:r>
            <a:rPr lang="en-NZ" sz="1200" b="1" i="0" u="none" baseline="0">
              <a:solidFill>
                <a:srgbClr val="7030A0"/>
              </a:solidFill>
              <a:effectLst/>
              <a:latin typeface="Arial" panose="020B0604020202020204" pitchFamily="34" charset="0"/>
              <a:ea typeface="+mn-ea"/>
              <a:cs typeface="+mn-cs"/>
            </a:rPr>
            <a:t>NaiveFibonacci</a:t>
          </a:r>
          <a:r>
            <a:rPr lang="en-NZ" sz="1200" b="1" i="0">
              <a:effectLst/>
              <a:latin typeface="Arial" panose="020B0604020202020204" pitchFamily="34" charset="0"/>
              <a:ea typeface="+mn-ea"/>
              <a:cs typeface="+mn-cs"/>
            </a:rPr>
            <a:t>, there is one parameter (N), and the call stack size is 16384/(1 + 1)=8192, but we never get anywhere near</a:t>
          </a:r>
          <a:r>
            <a:rPr lang="en-NZ" sz="1200" b="1" i="0" baseline="0">
              <a:effectLst/>
              <a:latin typeface="Arial" panose="020B0604020202020204" pitchFamily="34" charset="0"/>
              <a:ea typeface="+mn-ea"/>
              <a:cs typeface="+mn-cs"/>
            </a:rPr>
            <a:t> that limit.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NZ" sz="1200" b="1" i="0" baseline="0">
            <a:effectLst/>
            <a:latin typeface="Arial" panose="020B0604020202020204" pitchFamily="34" charset="0"/>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NZ" sz="1200" b="1" i="0" baseline="0">
              <a:effectLst/>
              <a:latin typeface="Arial" panose="020B0604020202020204" pitchFamily="34" charset="0"/>
              <a:ea typeface="+mn-ea"/>
              <a:cs typeface="+mn-cs"/>
            </a:rPr>
            <a:t>The </a:t>
          </a:r>
          <a:r>
            <a:rPr lang="en-NZ" sz="1200" b="1" i="0" baseline="0">
              <a:solidFill>
                <a:srgbClr val="7030A0"/>
              </a:solidFill>
              <a:effectLst/>
              <a:latin typeface="Arial" panose="020B0604020202020204" pitchFamily="34" charset="0"/>
              <a:ea typeface="+mn-ea"/>
              <a:cs typeface="+mn-cs"/>
            </a:rPr>
            <a:t>NaiveFibonacci</a:t>
          </a:r>
          <a:r>
            <a:rPr lang="en-NZ" sz="1200" b="1" i="0" baseline="0">
              <a:effectLst/>
              <a:latin typeface="Arial" panose="020B0604020202020204" pitchFamily="34" charset="0"/>
              <a:ea typeface="+mn-ea"/>
              <a:cs typeface="+mn-cs"/>
            </a:rPr>
            <a:t> Lambda function creates a </a:t>
          </a:r>
          <a:r>
            <a:rPr lang="en-NZ" sz="1200" b="1" i="0" u="sng" baseline="0">
              <a:effectLst/>
              <a:latin typeface="Arial" panose="020B0604020202020204" pitchFamily="34" charset="0"/>
              <a:ea typeface="+mn-ea"/>
              <a:cs typeface="+mn-cs"/>
            </a:rPr>
            <a:t>binary recursion</a:t>
          </a:r>
          <a:r>
            <a:rPr lang="en-NZ" sz="1200" b="1" i="0" baseline="0">
              <a:effectLst/>
              <a:latin typeface="Arial" panose="020B0604020202020204" pitchFamily="34" charset="0"/>
              <a:ea typeface="+mn-ea"/>
              <a:cs typeface="+mn-cs"/>
            </a:rPr>
            <a:t> with </a:t>
          </a:r>
          <a:r>
            <a:rPr kumimoji="0" lang="en-NZ" sz="1200" b="1" i="0" u="none" strike="noStrike" kern="0" cap="none" spc="0" normalizeH="0" baseline="0" noProof="0">
              <a:ln>
                <a:noFill/>
              </a:ln>
              <a:solidFill>
                <a:srgbClr val="000000"/>
              </a:solidFill>
              <a:effectLst/>
              <a:uLnTx/>
              <a:uFillTx/>
              <a:latin typeface="Arial" panose="020B0604020202020204" pitchFamily="34" charset="0"/>
              <a:ea typeface="+mn-ea"/>
              <a:cs typeface="Arial"/>
            </a:rPr>
            <a:t>on the order of 2^N function calls. So, at N=30 there are just over one million calls. At N=40, there are over a trillion (i.e., one million squared) calls, and for larger N, processing essentially grinds to a halt because of memory constraints. It is difficult to predict which N value will cause failure.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NZ" sz="1200" b="1" i="0" u="none" strike="noStrike" kern="0" cap="none" spc="0" normalizeH="0" baseline="0" noProof="0">
            <a:ln>
              <a:noFill/>
            </a:ln>
            <a:solidFill>
              <a:srgbClr val="000000"/>
            </a:solidFill>
            <a:effectLst/>
            <a:uLnTx/>
            <a:uFillTx/>
            <a:latin typeface="Arial" panose="020B0604020202020204" pitchFamily="34" charset="0"/>
            <a:ea typeface="+mn-ea"/>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NZ" sz="1200" b="1" i="0" u="none" strike="noStrike" kern="0" cap="none" spc="0" normalizeH="0" baseline="0" noProof="0">
              <a:ln>
                <a:noFill/>
              </a:ln>
              <a:solidFill>
                <a:srgbClr val="000000"/>
              </a:solidFill>
              <a:effectLst/>
              <a:uLnTx/>
              <a:uFillTx/>
              <a:latin typeface="Arial" panose="020B0604020202020204" pitchFamily="34" charset="0"/>
              <a:ea typeface="+mn-ea"/>
              <a:cs typeface="Arial"/>
            </a:rPr>
            <a:t>This error may be considered a type of stack error, but we do not consider it a true call stack error because N is so small. Also, it is not a large-number error because the 40th Fibonacci number is relatively small. Rather, there is an inability for the memory/processor to handle the workload of a trillion calls of a function.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NZ" sz="1200" b="1" i="0">
            <a:effectLst/>
            <a:latin typeface="Arial" panose="020B0604020202020204" pitchFamily="34" charset="0"/>
            <a:ea typeface="+mn-ea"/>
            <a:cs typeface="+mn-cs"/>
          </a:endParaRPr>
        </a:p>
        <a:p>
          <a:pPr algn="l" rtl="0" fontAlgn="base"/>
          <a:r>
            <a:rPr lang="en-NZ" sz="1200" b="1" i="0">
              <a:effectLst/>
              <a:latin typeface="Arial" panose="020B0604020202020204" pitchFamily="34" charset="0"/>
              <a:ea typeface="+mn-ea"/>
              <a:cs typeface="+mn-cs"/>
            </a:rPr>
            <a:t>3. A </a:t>
          </a:r>
          <a:r>
            <a:rPr lang="en-NZ" sz="1200" b="1" i="0" u="sng">
              <a:effectLst/>
              <a:latin typeface="Arial" panose="020B0604020202020204" pitchFamily="34" charset="0"/>
              <a:ea typeface="+mn-ea"/>
              <a:cs typeface="+mn-cs"/>
            </a:rPr>
            <a:t>large-number (or small-number) error</a:t>
          </a:r>
          <a:r>
            <a:rPr lang="en-NZ" sz="1200" b="1" i="0">
              <a:effectLst/>
              <a:latin typeface="Arial" panose="020B0604020202020204" pitchFamily="34" charset="0"/>
              <a:ea typeface="+mn-ea"/>
              <a:cs typeface="+mn-cs"/>
            </a:rPr>
            <a:t> is where Excel cannot handle numbers with more than 308 digits on one side of the decimal place—but the numbers in the recursion have grown to that stage and caused a failure. </a:t>
          </a:r>
        </a:p>
        <a:p>
          <a:pPr algn="l" rtl="0" fontAlgn="base"/>
          <a:endParaRPr lang="en-NZ" sz="1200" b="1" i="0">
            <a:effectLst/>
            <a:latin typeface="Arial" panose="020B0604020202020204" pitchFamily="34" charset="0"/>
            <a:ea typeface="+mn-ea"/>
            <a:cs typeface="+mn-cs"/>
          </a:endParaRPr>
        </a:p>
        <a:p>
          <a:pPr algn="l" rtl="0" fontAlgn="base"/>
          <a:r>
            <a:rPr lang="en-NZ" sz="1200" b="1" i="0">
              <a:effectLst/>
              <a:latin typeface="Arial" panose="020B0604020202020204" pitchFamily="34" charset="0"/>
              <a:ea typeface="+mn-ea"/>
              <a:cs typeface="+mn-cs"/>
            </a:rPr>
            <a:t>(This error</a:t>
          </a:r>
          <a:r>
            <a:rPr lang="en-NZ" sz="1200" b="1" i="0" baseline="0">
              <a:effectLst/>
              <a:latin typeface="Arial" panose="020B0604020202020204" pitchFamily="34" charset="0"/>
              <a:ea typeface="+mn-ea"/>
              <a:cs typeface="+mn-cs"/>
            </a:rPr>
            <a:t> </a:t>
          </a:r>
          <a:r>
            <a:rPr lang="en-NZ" sz="1200" b="1" i="0">
              <a:effectLst/>
              <a:latin typeface="Arial" panose="020B0604020202020204" pitchFamily="34" charset="0"/>
              <a:ea typeface="+mn-ea"/>
              <a:cs typeface="+mn-cs"/>
            </a:rPr>
            <a:t>can also easily happen </a:t>
          </a:r>
          <a:r>
            <a:rPr lang="en-NZ" sz="1200" b="1" i="1">
              <a:effectLst/>
              <a:latin typeface="Arial" panose="020B0604020202020204" pitchFamily="34" charset="0"/>
              <a:ea typeface="+mn-ea"/>
              <a:cs typeface="+mn-cs"/>
            </a:rPr>
            <a:t>without</a:t>
          </a:r>
          <a:r>
            <a:rPr lang="en-NZ" sz="1200" b="1" i="0">
              <a:effectLst/>
              <a:latin typeface="Arial" panose="020B0604020202020204" pitchFamily="34" charset="0"/>
              <a:ea typeface="+mn-ea"/>
              <a:cs typeface="+mn-cs"/>
            </a:rPr>
            <a:t> a recursion. For example, try calculating =500^500, as shown in this sheet, and you should get a large-number #NUM! error.) </a:t>
          </a:r>
        </a:p>
        <a:p>
          <a:pPr algn="l" rtl="0" fontAlgn="base"/>
          <a:endParaRPr lang="en-NZ" sz="1200" b="1" i="0">
            <a:effectLst/>
            <a:latin typeface="Arial" panose="020B0604020202020204" pitchFamily="34" charset="0"/>
            <a:ea typeface="+mn-ea"/>
            <a:cs typeface="+mn-cs"/>
          </a:endParaRPr>
        </a:p>
        <a:p>
          <a:pPr algn="l" rtl="0" fontAlgn="base"/>
          <a:r>
            <a:rPr lang="en-NZ" sz="1200" b="1" i="0">
              <a:effectLst/>
              <a:latin typeface="Arial" panose="020B0604020202020204" pitchFamily="34" charset="0"/>
              <a:ea typeface="+mn-ea"/>
              <a:cs typeface="+mn-cs"/>
            </a:rPr>
            <a:t>For example, in our sophisticated Fibonacci</a:t>
          </a:r>
          <a:r>
            <a:rPr lang="en-NZ" sz="1200" b="1" i="0" baseline="0">
              <a:effectLst/>
              <a:latin typeface="Arial" panose="020B0604020202020204" pitchFamily="34" charset="0"/>
              <a:ea typeface="+mn-ea"/>
              <a:cs typeface="+mn-cs"/>
            </a:rPr>
            <a:t> Lambda function in this sheet</a:t>
          </a:r>
          <a:r>
            <a:rPr lang="en-NZ" sz="1200" b="1" i="0">
              <a:effectLst/>
              <a:latin typeface="Arial" panose="020B0604020202020204" pitchFamily="34" charset="0"/>
              <a:ea typeface="+mn-ea"/>
              <a:cs typeface="+mn-cs"/>
            </a:rPr>
            <a:t> called </a:t>
          </a:r>
          <a:r>
            <a:rPr lang="en-NZ" sz="1200" b="1" i="0" u="none" baseline="0">
              <a:solidFill>
                <a:srgbClr val="7030A0"/>
              </a:solidFill>
              <a:effectLst/>
              <a:latin typeface="Arial" panose="020B0604020202020204" pitchFamily="34" charset="0"/>
              <a:ea typeface="+mn-ea"/>
              <a:cs typeface="+mn-cs"/>
            </a:rPr>
            <a:t>Fibonacci</a:t>
          </a:r>
          <a:r>
            <a:rPr lang="en-NZ" sz="1200" b="1" i="0" u="none">
              <a:effectLst/>
              <a:latin typeface="Arial" panose="020B0604020202020204" pitchFamily="34" charset="0"/>
              <a:ea typeface="+mn-ea"/>
              <a:cs typeface="+mn-cs"/>
            </a:rPr>
            <a:t>, there are three parameters (N, Fa, Fb) but Excel needs an extra "calculated argument token" (we think it is for Fa+Fb) bringing that to 4 parameters. So, the call stack size is 16384/(4 + 1)=3277</a:t>
          </a:r>
          <a:r>
            <a:rPr lang="en-NZ" sz="1200" b="1" i="0">
              <a:effectLst/>
              <a:latin typeface="Arial" panose="020B0604020202020204" pitchFamily="34" charset="0"/>
              <a:ea typeface="+mn-ea"/>
              <a:cs typeface="+mn-cs"/>
            </a:rPr>
            <a:t>.* </a:t>
          </a:r>
        </a:p>
        <a:p>
          <a:pPr algn="l" rtl="0" fontAlgn="base"/>
          <a:endParaRPr lang="en-NZ" sz="1200" b="1" i="0">
            <a:effectLst/>
            <a:latin typeface="Arial" panose="020B0604020202020204" pitchFamily="34" charset="0"/>
            <a:ea typeface="+mn-ea"/>
            <a:cs typeface="+mn-cs"/>
          </a:endParaRPr>
        </a:p>
        <a:p>
          <a:pPr algn="l" rtl="0" fontAlgn="base"/>
          <a:r>
            <a:rPr lang="en-NZ" sz="1200" b="1" i="0">
              <a:effectLst/>
              <a:latin typeface="Arial" panose="020B0604020202020204" pitchFamily="34" charset="0"/>
              <a:ea typeface="+mn-ea"/>
              <a:cs typeface="+mn-cs"/>
            </a:rPr>
            <a:t>If F(N) is the Nth Fibonacci number (starting at 1), then F(1475) is a 308-digit number</a:t>
          </a:r>
          <a:r>
            <a:rPr kumimoji="0" lang="en-NZ" sz="1200" b="1" i="0" u="none" strike="noStrike" kern="0" cap="none" spc="0" normalizeH="0" baseline="0" noProof="0">
              <a:ln>
                <a:noFill/>
              </a:ln>
              <a:solidFill>
                <a:srgbClr val="000000"/>
              </a:solidFill>
              <a:effectLst/>
              <a:uLnTx/>
              <a:uFillTx/>
              <a:latin typeface="Arial" panose="020B0604020202020204" pitchFamily="34" charset="0"/>
              <a:ea typeface="+mn-ea"/>
              <a:cs typeface="Arial"/>
            </a:rPr>
            <a:t>, but Excel cannot perform calculation with numbers larger than about 2+E308. Our sophisticated Lambda function </a:t>
          </a:r>
          <a:r>
            <a:rPr kumimoji="0" lang="en-NZ" sz="1200" b="1" i="0" u="none" strike="noStrike" kern="0" cap="none" spc="0" normalizeH="0" baseline="0" noProof="0">
              <a:ln>
                <a:noFill/>
              </a:ln>
              <a:solidFill>
                <a:srgbClr val="7030A0"/>
              </a:solidFill>
              <a:effectLst/>
              <a:uLnTx/>
              <a:uFillTx/>
              <a:latin typeface="Arial" panose="020B0604020202020204" pitchFamily="34" charset="0"/>
              <a:ea typeface="+mn-ea"/>
              <a:cs typeface="Arial"/>
            </a:rPr>
            <a:t>Fibonacci</a:t>
          </a:r>
          <a:r>
            <a:rPr kumimoji="0" lang="en-NZ" sz="1200" b="1" i="0" u="none" strike="noStrike" kern="0" cap="none" spc="0" normalizeH="0" baseline="0" noProof="0">
              <a:ln>
                <a:noFill/>
              </a:ln>
              <a:solidFill>
                <a:srgbClr val="000000"/>
              </a:solidFill>
              <a:effectLst/>
              <a:uLnTx/>
              <a:uFillTx/>
              <a:latin typeface="Arial" panose="020B0604020202020204" pitchFamily="34" charset="0"/>
              <a:ea typeface="+mn-ea"/>
              <a:cs typeface="Arial"/>
            </a:rPr>
            <a:t> fails at N=1477, but not because of a call stack error (N is less than half the call stack limit of 3277) and not because of a performance degradation error (there are not enough recursive function calls). </a:t>
          </a:r>
        </a:p>
        <a:p>
          <a:pPr algn="l" rtl="0" fontAlgn="base"/>
          <a:endParaRPr kumimoji="0" lang="en-NZ" sz="1200" b="1" i="0" u="none" strike="noStrike" kern="0" cap="none" spc="0" normalizeH="0" baseline="0" noProof="0">
            <a:ln>
              <a:noFill/>
            </a:ln>
            <a:solidFill>
              <a:srgbClr val="000000"/>
            </a:solidFill>
            <a:effectLst/>
            <a:uLnTx/>
            <a:uFillTx/>
            <a:latin typeface="Arial" panose="020B0604020202020204" pitchFamily="34" charset="0"/>
            <a:ea typeface="+mn-ea"/>
            <a:cs typeface="Arial"/>
          </a:endParaRPr>
        </a:p>
        <a:p>
          <a:pPr algn="l" rtl="0" fontAlgn="base"/>
          <a:r>
            <a:rPr kumimoji="0" lang="en-NZ" sz="1200" b="1" i="0" u="none" strike="noStrike" kern="0" cap="none" spc="0" normalizeH="0" baseline="0" noProof="0">
              <a:ln>
                <a:noFill/>
              </a:ln>
              <a:solidFill>
                <a:srgbClr val="000000"/>
              </a:solidFill>
              <a:effectLst/>
              <a:uLnTx/>
              <a:uFillTx/>
              <a:latin typeface="Arial" panose="020B0604020202020204" pitchFamily="34" charset="0"/>
              <a:ea typeface="+mn-ea"/>
              <a:cs typeface="Arial"/>
            </a:rPr>
            <a:t>Note that our sophisticated Fibonacci Lambda function uses an </a:t>
          </a:r>
          <a:r>
            <a:rPr kumimoji="0" lang="en-NZ" sz="1200" b="1" i="0" u="sng" strike="noStrike" kern="0" cap="none" spc="0" normalizeH="0" baseline="0" noProof="0">
              <a:ln>
                <a:noFill/>
              </a:ln>
              <a:solidFill>
                <a:srgbClr val="000000"/>
              </a:solidFill>
              <a:effectLst/>
              <a:uLnTx/>
              <a:uFillTx/>
              <a:latin typeface="Arial" panose="020B0604020202020204" pitchFamily="34" charset="0"/>
              <a:ea typeface="+mn-ea"/>
              <a:cs typeface="Arial"/>
            </a:rPr>
            <a:t>iterative</a:t>
          </a:r>
          <a:r>
            <a:rPr kumimoji="0" lang="en-NZ" sz="1200" b="1" i="0" u="none" strike="noStrike" kern="0" cap="none" spc="0" normalizeH="0" baseline="0" noProof="0">
              <a:ln>
                <a:noFill/>
              </a:ln>
              <a:solidFill>
                <a:srgbClr val="000000"/>
              </a:solidFill>
              <a:effectLst/>
              <a:uLnTx/>
              <a:uFillTx/>
              <a:latin typeface="Arial" panose="020B0604020202020204" pitchFamily="34" charset="0"/>
              <a:ea typeface="+mn-ea"/>
              <a:cs typeface="Arial"/>
            </a:rPr>
            <a:t> approach (passing running totals </a:t>
          </a:r>
          <a:r>
            <a:rPr kumimoji="0" lang="en-NZ" sz="1200" b="1" i="1" u="none" strike="noStrike" kern="0" cap="none" spc="0" normalizeH="0" baseline="0" noProof="0">
              <a:ln>
                <a:noFill/>
              </a:ln>
              <a:solidFill>
                <a:srgbClr val="000000"/>
              </a:solidFill>
              <a:effectLst/>
              <a:uLnTx/>
              <a:uFillTx/>
              <a:latin typeface="Arial" panose="020B0604020202020204" pitchFamily="34" charset="0"/>
              <a:ea typeface="+mn-ea"/>
              <a:cs typeface="Arial"/>
            </a:rPr>
            <a:t>forward</a:t>
          </a:r>
          <a:r>
            <a:rPr kumimoji="0" lang="en-NZ" sz="1200" b="1" i="0" u="none" strike="noStrike" kern="0" cap="none" spc="0" normalizeH="0" baseline="0" noProof="0">
              <a:ln>
                <a:noFill/>
              </a:ln>
              <a:solidFill>
                <a:srgbClr val="000000"/>
              </a:solidFill>
              <a:effectLst/>
              <a:uLnTx/>
              <a:uFillTx/>
              <a:latin typeface="Arial" panose="020B0604020202020204" pitchFamily="34" charset="0"/>
              <a:ea typeface="+mn-ea"/>
              <a:cs typeface="Arial"/>
            </a:rPr>
            <a:t> as arguments instead of branching </a:t>
          </a:r>
          <a:r>
            <a:rPr kumimoji="0" lang="en-NZ" sz="1200" b="1" i="0" u="sng" strike="noStrike" kern="0" cap="none" spc="0" normalizeH="0" baseline="0" noProof="0">
              <a:ln>
                <a:noFill/>
              </a:ln>
              <a:solidFill>
                <a:srgbClr val="000000"/>
              </a:solidFill>
              <a:effectLst/>
              <a:uLnTx/>
              <a:uFillTx/>
              <a:latin typeface="Arial" panose="020B0604020202020204" pitchFamily="34" charset="0"/>
              <a:ea typeface="+mn-ea"/>
              <a:cs typeface="Arial"/>
            </a:rPr>
            <a:t>backward</a:t>
          </a:r>
          <a:r>
            <a:rPr kumimoji="0" lang="en-NZ" sz="1200" b="1" i="0" u="none" strike="noStrike" kern="0" cap="none" spc="0" normalizeH="0" baseline="0" noProof="0">
              <a:ln>
                <a:noFill/>
              </a:ln>
              <a:solidFill>
                <a:srgbClr val="000000"/>
              </a:solidFill>
              <a:effectLst/>
              <a:uLnTx/>
              <a:uFillTx/>
              <a:latin typeface="Arial" panose="020B0604020202020204" pitchFamily="34" charset="0"/>
              <a:ea typeface="+mn-ea"/>
              <a:cs typeface="Arial"/>
            </a:rPr>
            <a:t>). This produces a </a:t>
          </a:r>
          <a:r>
            <a:rPr kumimoji="0" lang="en-NZ" sz="1200" b="1" i="0" u="sng" strike="noStrike" kern="0" cap="none" spc="0" normalizeH="0" baseline="0" noProof="0">
              <a:ln>
                <a:noFill/>
              </a:ln>
              <a:solidFill>
                <a:srgbClr val="000000"/>
              </a:solidFill>
              <a:effectLst/>
              <a:uLnTx/>
              <a:uFillTx/>
              <a:latin typeface="Arial" panose="020B0604020202020204" pitchFamily="34" charset="0"/>
              <a:ea typeface="+mn-ea"/>
              <a:cs typeface="Arial"/>
            </a:rPr>
            <a:t>linear</a:t>
          </a:r>
          <a:r>
            <a:rPr kumimoji="0" lang="en-NZ" sz="1200" b="1" i="0" u="none" strike="noStrike" kern="0" cap="none" spc="0" normalizeH="0" baseline="0" noProof="0">
              <a:ln>
                <a:noFill/>
              </a:ln>
              <a:solidFill>
                <a:srgbClr val="000000"/>
              </a:solidFill>
              <a:effectLst/>
              <a:uLnTx/>
              <a:uFillTx/>
              <a:latin typeface="Arial" panose="020B0604020202020204" pitchFamily="34" charset="0"/>
              <a:ea typeface="+mn-ea"/>
              <a:cs typeface="Arial"/>
            </a:rPr>
            <a:t> recursion instead of a </a:t>
          </a:r>
          <a:r>
            <a:rPr kumimoji="0" lang="en-NZ" sz="1200" b="1" i="0" u="sng" strike="noStrike" kern="0" cap="none" spc="0" normalizeH="0" baseline="0" noProof="0">
              <a:ln>
                <a:noFill/>
              </a:ln>
              <a:solidFill>
                <a:srgbClr val="000000"/>
              </a:solidFill>
              <a:effectLst/>
              <a:uLnTx/>
              <a:uFillTx/>
              <a:latin typeface="Arial" panose="020B0604020202020204" pitchFamily="34" charset="0"/>
              <a:ea typeface="+mn-ea"/>
              <a:cs typeface="Arial"/>
            </a:rPr>
            <a:t>binary</a:t>
          </a:r>
          <a:r>
            <a:rPr kumimoji="0" lang="en-NZ" sz="1200" b="1" i="0" u="none" strike="noStrike" kern="0" cap="none" spc="0" normalizeH="0" baseline="0" noProof="0">
              <a:ln>
                <a:noFill/>
              </a:ln>
              <a:solidFill>
                <a:srgbClr val="000000"/>
              </a:solidFill>
              <a:effectLst/>
              <a:uLnTx/>
              <a:uFillTx/>
              <a:latin typeface="Arial" panose="020B0604020202020204" pitchFamily="34" charset="0"/>
              <a:ea typeface="+mn-ea"/>
              <a:cs typeface="Arial"/>
            </a:rPr>
            <a:t> one. </a:t>
          </a:r>
        </a:p>
        <a:p>
          <a:pPr algn="l" rtl="0" fontAlgn="base"/>
          <a:endParaRPr kumimoji="0" lang="en-NZ" sz="1200" b="1" i="0" u="none" strike="noStrike" kern="0" cap="none" spc="0" normalizeH="0" baseline="0" noProof="0">
            <a:ln>
              <a:noFill/>
            </a:ln>
            <a:solidFill>
              <a:srgbClr val="000000"/>
            </a:solidFill>
            <a:effectLst/>
            <a:uLnTx/>
            <a:uFillTx/>
            <a:latin typeface="Arial" panose="020B0604020202020204" pitchFamily="34" charset="0"/>
            <a:ea typeface="+mn-ea"/>
            <a:cs typeface="Arial"/>
          </a:endParaRPr>
        </a:p>
        <a:p>
          <a:pPr algn="l" rtl="0" fontAlgn="base"/>
          <a:r>
            <a:rPr kumimoji="0" lang="en-NZ" sz="1200" b="1" i="0" u="none" strike="noStrike" kern="0" cap="none" spc="0" normalizeH="0" baseline="0" noProof="0">
              <a:ln>
                <a:noFill/>
              </a:ln>
              <a:solidFill>
                <a:srgbClr val="000000"/>
              </a:solidFill>
              <a:effectLst/>
              <a:uLnTx/>
              <a:uFillTx/>
              <a:latin typeface="Arial" panose="020B0604020202020204" pitchFamily="34" charset="0"/>
              <a:ea typeface="+mn-ea"/>
              <a:cs typeface="Arial"/>
            </a:rPr>
            <a:t>In fact, the closed-form Binet formula given here (for exact calculation of Fibonacci numbers, but with possible computer-numerical error at high N) fails at N=1475 with a #NUM! error for the same large-number-error reason. </a:t>
          </a:r>
          <a:endParaRPr lang="en-NZ" sz="1200" b="1" i="0" u="none" strike="noStrike" baseline="0">
            <a:solidFill>
              <a:srgbClr val="000000"/>
            </a:solidFill>
            <a:latin typeface="Arial" panose="020B0604020202020204" pitchFamily="34" charset="0"/>
            <a:cs typeface="Arial"/>
          </a:endParaRPr>
        </a:p>
        <a:p>
          <a:pPr algn="l" rtl="0">
            <a:lnSpc>
              <a:spcPct val="100000"/>
            </a:lnSpc>
            <a:defRPr sz="1000"/>
          </a:pPr>
          <a:endParaRPr lang="en-NZ" sz="1200" b="1" i="0" u="none" strike="noStrike" baseline="0">
            <a:solidFill>
              <a:srgbClr val="000000"/>
            </a:solidFill>
            <a:latin typeface="Arial" panose="020B0604020202020204" pitchFamily="34" charset="0"/>
            <a:cs typeface="Arial"/>
          </a:endParaRPr>
        </a:p>
        <a:p>
          <a:pPr algn="l" rtl="0">
            <a:lnSpc>
              <a:spcPct val="100000"/>
            </a:lnSpc>
            <a:defRPr sz="1000"/>
          </a:pPr>
          <a:r>
            <a:rPr lang="en-NZ" sz="1200" b="1" i="0" u="none" strike="noStrike" baseline="0">
              <a:solidFill>
                <a:srgbClr val="000000"/>
              </a:solidFill>
              <a:latin typeface="Arial" panose="020B0604020202020204" pitchFamily="34" charset="0"/>
              <a:cs typeface="Arial"/>
            </a:rPr>
            <a:t>*</a:t>
          </a:r>
          <a:r>
            <a:rPr lang="en-NZ" sz="1200" b="1" i="0" u="sng" strike="noStrike" baseline="0">
              <a:solidFill>
                <a:srgbClr val="000000"/>
              </a:solidFill>
              <a:latin typeface="Arial" panose="020B0604020202020204" pitchFamily="34" charset="0"/>
              <a:cs typeface="Arial"/>
            </a:rPr>
            <a:t>Challenge Question</a:t>
          </a:r>
          <a:r>
            <a:rPr lang="en-NZ" sz="1200" b="1" i="0" u="none" strike="noStrike" baseline="0">
              <a:solidFill>
                <a:srgbClr val="000000"/>
              </a:solidFill>
              <a:latin typeface="Arial" panose="020B0604020202020204" pitchFamily="34" charset="0"/>
              <a:cs typeface="Arial"/>
            </a:rPr>
            <a:t>: Can you confirm that our sophisticated linear </a:t>
          </a:r>
          <a:r>
            <a:rPr lang="en-NZ" sz="1200" b="1" i="0" u="none" strike="noStrike" baseline="0">
              <a:solidFill>
                <a:srgbClr val="7030A0"/>
              </a:solidFill>
              <a:latin typeface="Arial" panose="020B0604020202020204" pitchFamily="34" charset="0"/>
              <a:cs typeface="Arial"/>
            </a:rPr>
            <a:t>Fibonacci</a:t>
          </a:r>
          <a:r>
            <a:rPr lang="en-NZ" sz="1200" b="1" i="0" u="none" strike="noStrike" baseline="0">
              <a:solidFill>
                <a:srgbClr val="000000"/>
              </a:solidFill>
              <a:latin typeface="Arial" panose="020B0604020202020204" pitchFamily="34" charset="0"/>
              <a:cs typeface="Arial"/>
            </a:rPr>
            <a:t> Lambda function has a call stack limit of 3277? To do it, you need to bypass the large-number error that causes a crash at N&gt;1477. Hint: Copy the </a:t>
          </a:r>
          <a:r>
            <a:rPr lang="en-NZ" sz="1200" b="1" i="0" u="none" strike="noStrike" baseline="0">
              <a:solidFill>
                <a:srgbClr val="7030A0"/>
              </a:solidFill>
              <a:latin typeface="Arial" panose="020B0604020202020204" pitchFamily="34" charset="0"/>
              <a:cs typeface="Arial"/>
            </a:rPr>
            <a:t>Fibonacci</a:t>
          </a:r>
          <a:r>
            <a:rPr lang="en-NZ" sz="1200" b="1" i="0" u="none" strike="noStrike" baseline="0">
              <a:solidFill>
                <a:srgbClr val="000000"/>
              </a:solidFill>
              <a:latin typeface="Arial" panose="020B0604020202020204" pitchFamily="34" charset="0"/>
              <a:cs typeface="Arial"/>
            </a:rPr>
            <a:t> Lambda code to a new Lambda function that is otherwise identical, but replace "Fa+Fb" with "(Fa+Fb)/2". Then find at which N this new function fails—unencumbered by the large-number problem. </a:t>
          </a:r>
        </a:p>
      </xdr:txBody>
    </xdr:sp>
    <xdr:clientData/>
  </xdr:twoCellAnchor>
  <xdr:twoCellAnchor>
    <xdr:from>
      <xdr:col>0</xdr:col>
      <xdr:colOff>101601</xdr:colOff>
      <xdr:row>1</xdr:row>
      <xdr:rowOff>79375</xdr:rowOff>
    </xdr:from>
    <xdr:to>
      <xdr:col>2</xdr:col>
      <xdr:colOff>1</xdr:colOff>
      <xdr:row>17</xdr:row>
      <xdr:rowOff>107950</xdr:rowOff>
    </xdr:to>
    <xdr:sp macro="" textlink="">
      <xdr:nvSpPr>
        <xdr:cNvPr id="4" name="Text Box 4">
          <a:extLst>
            <a:ext uri="{FF2B5EF4-FFF2-40B4-BE49-F238E27FC236}">
              <a16:creationId xmlns:a16="http://schemas.microsoft.com/office/drawing/2014/main" id="{393A9F48-D639-4A80-8F5B-B2C2B404B30C}"/>
            </a:ext>
          </a:extLst>
        </xdr:cNvPr>
        <xdr:cNvSpPr txBox="1">
          <a:spLocks noChangeArrowheads="1"/>
        </xdr:cNvSpPr>
      </xdr:nvSpPr>
      <xdr:spPr bwMode="auto">
        <a:xfrm>
          <a:off x="101601" y="314325"/>
          <a:ext cx="5314950" cy="3787775"/>
        </a:xfrm>
        <a:prstGeom prst="rect">
          <a:avLst/>
        </a:prstGeom>
        <a:solidFill>
          <a:srgbClr val="FFFF99"/>
        </a:solidFill>
        <a:ln w="9525" algn="ctr">
          <a:solidFill>
            <a:srgbClr val="000000"/>
          </a:solidFill>
          <a:miter lim="800000"/>
          <a:headEnd/>
          <a:tailEnd/>
        </a:ln>
      </xdr:spPr>
      <xdr:txBody>
        <a:bodyPr vertOverflow="clip" wrap="square" lIns="182880" tIns="182880" rIns="182880" bIns="182880" anchor="t" upright="1"/>
        <a:lstStyle/>
        <a:p>
          <a:pPr algn="ctr" rtl="0">
            <a:lnSpc>
              <a:spcPct val="100000"/>
            </a:lnSpc>
            <a:defRPr sz="1000"/>
          </a:pPr>
          <a:r>
            <a:rPr lang="en-NZ" sz="1200" b="1" i="0" u="none" strike="noStrike" baseline="0">
              <a:solidFill>
                <a:srgbClr val="FF0000"/>
              </a:solidFill>
              <a:latin typeface="Arial"/>
              <a:cs typeface="Arial"/>
            </a:rPr>
            <a:t>WARNING!</a:t>
          </a:r>
        </a:p>
        <a:p>
          <a:pPr algn="ctr" rtl="0">
            <a:lnSpc>
              <a:spcPct val="100000"/>
            </a:lnSpc>
            <a:defRPr sz="1000"/>
          </a:pPr>
          <a:endParaRPr lang="en-NZ" sz="1200" b="1" i="0" u="none" strike="noStrike" baseline="0">
            <a:solidFill>
              <a:srgbClr val="FF0000"/>
            </a:solidFill>
            <a:latin typeface="Arial"/>
            <a:cs typeface="Arial"/>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NZ" sz="1200" b="1" i="0" u="none" strike="noStrike" kern="0" cap="none" spc="0" normalizeH="0" baseline="0" noProof="0">
              <a:ln>
                <a:noFill/>
              </a:ln>
              <a:solidFill>
                <a:prstClr val="black"/>
              </a:solidFill>
              <a:effectLst/>
              <a:uLnTx/>
              <a:uFillTx/>
              <a:latin typeface="Arial"/>
              <a:ea typeface="+mn-ea"/>
              <a:cs typeface="Arial"/>
            </a:rPr>
            <a:t>Save all work before experimenting with this tab.</a:t>
          </a:r>
        </a:p>
        <a:p>
          <a:pPr marL="0" marR="0" lvl="0" indent="0" algn="ctr" defTabSz="914400" rtl="0" eaLnBrk="1" fontAlgn="auto" latinLnBrk="0" hangingPunct="1">
            <a:lnSpc>
              <a:spcPct val="100000"/>
            </a:lnSpc>
            <a:spcBef>
              <a:spcPts val="0"/>
            </a:spcBef>
            <a:spcAft>
              <a:spcPts val="0"/>
            </a:spcAft>
            <a:buClrTx/>
            <a:buSzTx/>
            <a:buFontTx/>
            <a:buNone/>
            <a:tabLst/>
            <a:defRPr sz="1000"/>
          </a:pPr>
          <a:endParaRPr kumimoji="0" lang="en-NZ" sz="1200" b="1" i="0" u="none" strike="noStrike" kern="0" cap="none" spc="0" normalizeH="0" baseline="0" noProof="0">
            <a:ln>
              <a:noFill/>
            </a:ln>
            <a:solidFill>
              <a:prstClr val="black"/>
            </a:solidFill>
            <a:effectLst/>
            <a:uLnTx/>
            <a:uFillTx/>
            <a:latin typeface="Arial"/>
            <a:ea typeface="+mn-ea"/>
            <a:cs typeface="Arial"/>
          </a:endParaRPr>
        </a:p>
        <a:p>
          <a:pPr algn="ctr" rtl="0">
            <a:lnSpc>
              <a:spcPct val="100000"/>
            </a:lnSpc>
            <a:defRPr sz="1000"/>
          </a:pPr>
          <a:r>
            <a:rPr lang="en-NZ" sz="1200" b="1" i="0" u="none" strike="noStrike" baseline="0">
              <a:solidFill>
                <a:schemeClr val="tx1"/>
              </a:solidFill>
              <a:latin typeface="Arial"/>
              <a:cs typeface="Arial"/>
            </a:rPr>
            <a:t>The Lambda functions in this tab have been designed to fail for large N. They return call stack errors, performance degradation errors, or large-number errors. Some of these errors (e.g., </a:t>
          </a:r>
          <a:r>
            <a:rPr kumimoji="0" lang="en-NZ" sz="1200" b="1" i="0" u="none" strike="noStrike" kern="0" cap="none" spc="0" normalizeH="0" baseline="0" noProof="0">
              <a:ln>
                <a:noFill/>
              </a:ln>
              <a:solidFill>
                <a:prstClr val="black"/>
              </a:solidFill>
              <a:effectLst/>
              <a:uLnTx/>
              <a:uFillTx/>
              <a:latin typeface="Arial"/>
              <a:ea typeface="+mn-ea"/>
              <a:cs typeface="Arial"/>
            </a:rPr>
            <a:t>performance degradation errors</a:t>
          </a:r>
          <a:r>
            <a:rPr lang="en-NZ" sz="1200" b="1" i="0" u="none" strike="noStrike" baseline="0">
              <a:solidFill>
                <a:schemeClr val="tx1"/>
              </a:solidFill>
              <a:latin typeface="Arial"/>
              <a:cs typeface="Arial"/>
            </a:rPr>
            <a:t>) can hang your PC with runaway calculations that wrest control from you. </a:t>
          </a:r>
        </a:p>
        <a:p>
          <a:pPr marL="0" marR="0" lvl="0" indent="0" algn="ctr" defTabSz="914400" rtl="0" eaLnBrk="1" fontAlgn="auto" latinLnBrk="0" hangingPunct="1">
            <a:lnSpc>
              <a:spcPct val="100000"/>
            </a:lnSpc>
            <a:spcBef>
              <a:spcPts val="0"/>
            </a:spcBef>
            <a:spcAft>
              <a:spcPts val="0"/>
            </a:spcAft>
            <a:buClrTx/>
            <a:buSzTx/>
            <a:buFontTx/>
            <a:buNone/>
            <a:tabLst/>
            <a:defRPr sz="1000"/>
          </a:pPr>
          <a:endParaRPr kumimoji="0" lang="en-NZ" sz="1200" b="1" i="0" u="none" strike="noStrike" kern="0" cap="none" spc="0" normalizeH="0" baseline="0" noProof="0">
            <a:ln>
              <a:noFill/>
            </a:ln>
            <a:solidFill>
              <a:schemeClr val="tx1"/>
            </a:solidFill>
            <a:effectLst/>
            <a:uLnTx/>
            <a:uFillTx/>
            <a:latin typeface="Arial"/>
            <a:ea typeface="+mn-ea"/>
            <a:cs typeface="Arial"/>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NZ" sz="1200" b="1" i="0" u="none" strike="noStrike" kern="0" cap="none" spc="0" normalizeH="0" baseline="0" noProof="0">
              <a:ln>
                <a:noFill/>
              </a:ln>
              <a:solidFill>
                <a:schemeClr val="tx1"/>
              </a:solidFill>
              <a:effectLst/>
              <a:uLnTx/>
              <a:uFillTx/>
              <a:latin typeface="Arial"/>
              <a:ea typeface="+mn-ea"/>
              <a:cs typeface="Arial"/>
            </a:rPr>
            <a:t>You can usually terminate a runaway Excel calculation by hitting ESC multiple times or by hitting CTRL-BREAK.</a:t>
          </a:r>
        </a:p>
        <a:p>
          <a:pPr algn="ctr" rtl="0">
            <a:lnSpc>
              <a:spcPct val="100000"/>
            </a:lnSpc>
            <a:defRPr sz="1000"/>
          </a:pPr>
          <a:endParaRPr lang="en-NZ" sz="1200" b="1" i="0" u="none" strike="noStrike" baseline="0">
            <a:solidFill>
              <a:schemeClr val="tx1"/>
            </a:solidFill>
            <a:latin typeface="Arial"/>
            <a:cs typeface="Arial"/>
          </a:endParaRPr>
        </a:p>
        <a:p>
          <a:pPr algn="ctr" rtl="0">
            <a:lnSpc>
              <a:spcPct val="100000"/>
            </a:lnSpc>
            <a:defRPr sz="1000"/>
          </a:pPr>
          <a:r>
            <a:rPr lang="en-NZ" sz="1200" b="1" i="0" u="none" strike="noStrike" baseline="0">
              <a:solidFill>
                <a:schemeClr val="tx1"/>
              </a:solidFill>
              <a:latin typeface="Arial"/>
              <a:cs typeface="Arial"/>
            </a:rPr>
            <a:t>You may lose unsaved work if you have to reboot or use the Task Manager. </a:t>
          </a:r>
        </a:p>
        <a:p>
          <a:pPr algn="ctr" rtl="0">
            <a:lnSpc>
              <a:spcPct val="100000"/>
            </a:lnSpc>
            <a:defRPr sz="1000"/>
          </a:pPr>
          <a:endParaRPr lang="en-NZ" sz="1200" b="1" i="0" u="none" strike="noStrike" baseline="0">
            <a:solidFill>
              <a:schemeClr val="tx1"/>
            </a:solidFill>
            <a:latin typeface="Arial"/>
            <a:cs typeface="Arial"/>
          </a:endParaRPr>
        </a:p>
        <a:p>
          <a:pPr algn="ctr" rtl="0">
            <a:lnSpc>
              <a:spcPct val="100000"/>
            </a:lnSpc>
            <a:defRPr sz="1000"/>
          </a:pPr>
          <a:r>
            <a:rPr lang="en-NZ" sz="1200" b="1" i="0" u="none" strike="noStrike" baseline="0">
              <a:solidFill>
                <a:schemeClr val="tx1"/>
              </a:solidFill>
              <a:latin typeface="Arial"/>
              <a:cs typeface="Arial"/>
            </a:rPr>
            <a:t>For a laptop without a BREAK key, run osk.exe via Windows-R to get an on-screen keyboard (osk) and use CTRL-BREAK or CTRL-PAUSE, or hit ESC repeatedly, to stop runaway code.</a:t>
          </a:r>
        </a:p>
        <a:p>
          <a:pPr algn="ctr" rtl="0">
            <a:lnSpc>
              <a:spcPct val="100000"/>
            </a:lnSpc>
            <a:defRPr sz="1000"/>
          </a:pPr>
          <a:endParaRPr lang="en-NZ" sz="1200" b="1"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techcommunity.microsoft.com/discussions/excelgeneral/lambda-example-generate-fibonacci-series/203456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99"/>
  </sheetPr>
  <dimension ref="A1"/>
  <sheetViews>
    <sheetView tabSelected="1" zoomScale="115" zoomScaleNormal="115" workbookViewId="0">
      <selection activeCell="A26" sqref="A26"/>
    </sheetView>
  </sheetViews>
  <sheetFormatPr defaultRowHeight="14.5" x14ac:dyDescent="0.3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O163"/>
  <sheetViews>
    <sheetView zoomScaleNormal="100" workbookViewId="0"/>
  </sheetViews>
  <sheetFormatPr defaultColWidth="8.6328125" defaultRowHeight="15.5" x14ac:dyDescent="0.35"/>
  <cols>
    <col min="1" max="1" width="66.453125" style="50" customWidth="1"/>
    <col min="2" max="2" width="11.08984375" style="50" customWidth="1"/>
    <col min="3" max="3" width="16.26953125" style="50" customWidth="1"/>
    <col min="4" max="4" width="63.36328125" style="50" bestFit="1" customWidth="1"/>
    <col min="5" max="5" width="12.90625" style="50" bestFit="1" customWidth="1"/>
    <col min="6" max="6" width="11.36328125" style="50" bestFit="1" customWidth="1"/>
    <col min="7" max="7" width="12.36328125" style="50" bestFit="1" customWidth="1"/>
    <col min="8" max="8" width="12.08984375" style="50" bestFit="1" customWidth="1"/>
    <col min="9" max="9" width="12.453125" style="50" bestFit="1" customWidth="1"/>
    <col min="10" max="10" width="21.08984375" style="50" bestFit="1" customWidth="1"/>
    <col min="11" max="12" width="8.90625" style="50" bestFit="1" customWidth="1"/>
    <col min="13" max="13" width="24.6328125" style="50" bestFit="1" customWidth="1"/>
    <col min="14" max="16384" width="8.6328125" style="50"/>
  </cols>
  <sheetData>
    <row r="1" spans="1:4" ht="18.5" x14ac:dyDescent="0.45">
      <c r="A1" s="81" t="s">
        <v>78</v>
      </c>
      <c r="B1" s="80"/>
      <c r="C1" s="80"/>
      <c r="D1" s="80"/>
    </row>
    <row r="2" spans="1:4" ht="18.5" x14ac:dyDescent="0.45">
      <c r="A2" s="118" t="s">
        <v>79</v>
      </c>
      <c r="B2" s="119"/>
      <c r="C2" s="119"/>
      <c r="D2" s="80"/>
    </row>
    <row r="3" spans="1:4" customFormat="1" ht="14.5" x14ac:dyDescent="0.35"/>
    <row r="4" spans="1:4" ht="18.5" x14ac:dyDescent="0.35">
      <c r="A4" s="51" t="s">
        <v>45</v>
      </c>
    </row>
    <row r="5" spans="1:4" ht="16" thickBot="1" x14ac:dyDescent="0.4"/>
    <row r="6" spans="1:4" x14ac:dyDescent="0.35">
      <c r="A6" s="49" t="s">
        <v>10</v>
      </c>
    </row>
    <row r="7" spans="1:4" ht="16" thickBot="1" x14ac:dyDescent="0.4">
      <c r="A7" s="46">
        <f>SUM(10,100,0.08)</f>
        <v>110.08</v>
      </c>
    </row>
    <row r="8" spans="1:4" x14ac:dyDescent="0.35">
      <c r="A8" s="52"/>
    </row>
    <row r="9" spans="1:4" ht="18.5" x14ac:dyDescent="0.35">
      <c r="A9" s="51" t="s">
        <v>40</v>
      </c>
    </row>
    <row r="10" spans="1:4" ht="16" thickBot="1" x14ac:dyDescent="0.4">
      <c r="A10" s="52"/>
    </row>
    <row r="11" spans="1:4" x14ac:dyDescent="0.35">
      <c r="A11" s="49" t="s">
        <v>11</v>
      </c>
    </row>
    <row r="12" spans="1:4" ht="16" thickBot="1" x14ac:dyDescent="0.4">
      <c r="A12" s="46" cm="1">
        <f t="array" ref="A12">_xlfn.LAMBDA(_xlpm.N,_xlpm.C,_xlpm.R,(_xlpm.C/_xlpm.R)*(1-(1+_xlpm.R)^-_xlpm.N))(10,100,0.08)</f>
        <v>671.00813989414473</v>
      </c>
    </row>
    <row r="13" spans="1:4" ht="16" thickBot="1" x14ac:dyDescent="0.4">
      <c r="A13" s="52"/>
    </row>
    <row r="14" spans="1:4" ht="31" x14ac:dyDescent="0.35">
      <c r="A14" s="49" t="s">
        <v>12</v>
      </c>
      <c r="D14" s="44" t="s">
        <v>13</v>
      </c>
    </row>
    <row r="15" spans="1:4" x14ac:dyDescent="0.35">
      <c r="A15" s="43" cm="1">
        <f t="array" ref="A15:A19">_xlfn.MAKEARRAY(5,1,_xlfn.LAMBDA(_xlpm.R,_xlpm.C,50+IF(_xlpm.R=5,1000,0)))</f>
        <v>50</v>
      </c>
      <c r="D15" s="43" cm="1">
        <f t="array" ref="D15:D19">_xlfn.LAMBDA(_xlpm.N,_xlpm.CPNRATE,_xlpm.PAR,_xlfn.MAKEARRAY(_xlpm.N,1,_xlfn.LAMBDA(_xlpm.R,_xlpm.C,_xlpm.CPNRATE*_xlpm.PAR+IF(_xlpm.R=_xlpm.N,_xlpm.PAR,0))))(5,0.05,1000)</f>
        <v>50</v>
      </c>
    </row>
    <row r="16" spans="1:4" x14ac:dyDescent="0.35">
      <c r="A16" s="53">
        <v>50</v>
      </c>
      <c r="D16" s="43">
        <v>50</v>
      </c>
    </row>
    <row r="17" spans="1:9" x14ac:dyDescent="0.35">
      <c r="A17" s="53">
        <v>50</v>
      </c>
      <c r="D17" s="43">
        <v>50</v>
      </c>
    </row>
    <row r="18" spans="1:9" x14ac:dyDescent="0.35">
      <c r="A18" s="53">
        <v>50</v>
      </c>
      <c r="D18" s="43">
        <v>50</v>
      </c>
    </row>
    <row r="19" spans="1:9" ht="16" thickBot="1" x14ac:dyDescent="0.4">
      <c r="A19" s="54">
        <v>1050</v>
      </c>
      <c r="D19" s="46">
        <v>1050</v>
      </c>
    </row>
    <row r="20" spans="1:9" ht="16" thickBot="1" x14ac:dyDescent="0.4">
      <c r="A20" s="55"/>
    </row>
    <row r="21" spans="1:9" ht="45.65" customHeight="1" x14ac:dyDescent="0.35">
      <c r="A21" s="45" t="s">
        <v>14</v>
      </c>
    </row>
    <row r="22" spans="1:9" ht="16" thickBot="1" x14ac:dyDescent="0.4">
      <c r="A22" s="46" cm="1">
        <f t="array" ref="A22">_xlfn.LAMBDA(_xlpm.N,_xlpm.CPNRATE,_xlpm.PAR,SUM(_xlfn.MAKEARRAY(_xlpm.N,1,_xlfn.LAMBDA(_xlpm.R,_xlpm.C,_xlpm.CPNRATE*_xlpm.PAR+IF(_xlpm.R=_xlpm.N,_xlpm.PAR,0)))))(5,0.05,1000)</f>
        <v>1250</v>
      </c>
      <c r="H22" s="56"/>
      <c r="I22" s="56"/>
    </row>
    <row r="23" spans="1:9" x14ac:dyDescent="0.35">
      <c r="A23" s="55"/>
      <c r="H23" s="56"/>
      <c r="I23" s="56"/>
    </row>
    <row r="24" spans="1:9" ht="18.5" x14ac:dyDescent="0.35">
      <c r="A24" s="57" t="s">
        <v>39</v>
      </c>
      <c r="H24" s="56"/>
      <c r="I24" s="56"/>
    </row>
    <row r="25" spans="1:9" ht="16" thickBot="1" x14ac:dyDescent="0.4">
      <c r="A25" s="55"/>
      <c r="H25" s="56"/>
      <c r="I25" s="56"/>
    </row>
    <row r="26" spans="1:9" x14ac:dyDescent="0.35">
      <c r="A26" s="59" t="s">
        <v>2</v>
      </c>
      <c r="H26" s="56"/>
      <c r="I26" s="56"/>
    </row>
    <row r="27" spans="1:9" x14ac:dyDescent="0.35">
      <c r="A27" s="60" t="s">
        <v>15</v>
      </c>
      <c r="H27" s="56"/>
      <c r="I27" s="56"/>
    </row>
    <row r="28" spans="1:9" ht="16" thickBot="1" x14ac:dyDescent="0.4">
      <c r="A28" s="46" cm="1">
        <f t="array" ref="A28">WhileLoopDemo(10)</f>
        <v>34</v>
      </c>
    </row>
    <row r="29" spans="1:9" x14ac:dyDescent="0.35">
      <c r="A29" s="61"/>
    </row>
    <row r="30" spans="1:9" x14ac:dyDescent="0.35">
      <c r="A30" s="61"/>
    </row>
    <row r="31" spans="1:9" ht="16" thickBot="1" x14ac:dyDescent="0.4">
      <c r="A31" s="58" t="s">
        <v>44</v>
      </c>
    </row>
    <row r="32" spans="1:9" x14ac:dyDescent="0.35">
      <c r="A32" s="82" t="s">
        <v>17</v>
      </c>
      <c r="B32" s="84">
        <v>0.08</v>
      </c>
    </row>
    <row r="33" spans="1:11" x14ac:dyDescent="0.35">
      <c r="A33" s="83" t="s">
        <v>5</v>
      </c>
      <c r="B33" s="85">
        <v>7.0000000000000007E-2</v>
      </c>
    </row>
    <row r="34" spans="1:11" x14ac:dyDescent="0.35">
      <c r="A34" s="83" t="s">
        <v>4</v>
      </c>
      <c r="B34" s="86">
        <v>1000</v>
      </c>
    </row>
    <row r="35" spans="1:11" x14ac:dyDescent="0.35">
      <c r="A35" s="83" t="s">
        <v>19</v>
      </c>
      <c r="B35" s="87">
        <v>20</v>
      </c>
      <c r="C35" s="56"/>
      <c r="F35" s="56"/>
      <c r="G35" s="56"/>
      <c r="H35" s="56"/>
      <c r="I35" s="56"/>
      <c r="J35" s="56"/>
      <c r="K35" s="56"/>
    </row>
    <row r="36" spans="1:11" ht="16" thickBot="1" x14ac:dyDescent="0.4">
      <c r="A36" s="77" t="s">
        <v>18</v>
      </c>
      <c r="B36" s="88">
        <v>2</v>
      </c>
      <c r="C36" s="56"/>
      <c r="F36" s="56"/>
      <c r="G36" s="56"/>
      <c r="H36" s="56"/>
      <c r="I36" s="56"/>
      <c r="J36" s="56"/>
      <c r="K36" s="56"/>
    </row>
    <row r="37" spans="1:11" ht="16" thickBot="1" x14ac:dyDescent="0.4">
      <c r="C37" s="56"/>
      <c r="F37" s="56"/>
      <c r="G37" s="56"/>
      <c r="H37" s="56"/>
      <c r="I37" s="56"/>
      <c r="J37" s="56"/>
      <c r="K37" s="56"/>
    </row>
    <row r="38" spans="1:11" x14ac:dyDescent="0.35">
      <c r="A38" s="89" t="s">
        <v>67</v>
      </c>
      <c r="B38" s="92">
        <v>1</v>
      </c>
      <c r="C38" s="56"/>
      <c r="F38" s="56"/>
      <c r="G38" s="56"/>
      <c r="H38" s="56"/>
      <c r="I38" s="56"/>
      <c r="J38" s="56"/>
      <c r="K38" s="56"/>
    </row>
    <row r="39" spans="1:11" x14ac:dyDescent="0.35">
      <c r="A39" s="90" t="s">
        <v>41</v>
      </c>
      <c r="B39" s="93">
        <v>5</v>
      </c>
      <c r="C39" s="56"/>
      <c r="D39" s="65"/>
      <c r="E39" s="56"/>
      <c r="F39" s="56"/>
      <c r="G39" s="56"/>
      <c r="H39" s="56"/>
      <c r="I39" s="56"/>
      <c r="J39" s="56"/>
      <c r="K39" s="56"/>
    </row>
    <row r="40" spans="1:11" ht="16" thickBot="1" x14ac:dyDescent="0.4">
      <c r="A40" s="91" t="s">
        <v>42</v>
      </c>
      <c r="B40" s="94">
        <v>0.1</v>
      </c>
      <c r="C40" s="56"/>
      <c r="D40" s="65"/>
      <c r="E40" s="56"/>
      <c r="F40" s="56"/>
      <c r="G40" s="56"/>
      <c r="H40" s="56"/>
      <c r="I40" s="56"/>
      <c r="J40" s="56"/>
      <c r="K40" s="56"/>
    </row>
    <row r="41" spans="1:11" ht="16" thickBot="1" x14ac:dyDescent="0.4">
      <c r="B41"/>
      <c r="C41" s="56"/>
      <c r="D41" s="65"/>
      <c r="E41" s="56"/>
      <c r="F41" s="56"/>
      <c r="G41" s="56"/>
      <c r="H41" s="56"/>
      <c r="I41" s="56"/>
      <c r="J41" s="56"/>
      <c r="K41" s="56"/>
    </row>
    <row r="42" spans="1:11" x14ac:dyDescent="0.35">
      <c r="A42" s="59" t="s">
        <v>28</v>
      </c>
      <c r="C42" s="56"/>
      <c r="D42" s="65"/>
      <c r="E42" s="56"/>
      <c r="F42" s="56"/>
      <c r="G42" s="56"/>
      <c r="H42" s="56"/>
      <c r="I42" s="56"/>
      <c r="J42" s="56"/>
      <c r="K42" s="56"/>
    </row>
    <row r="43" spans="1:11" x14ac:dyDescent="0.35">
      <c r="A43" s="60" t="s">
        <v>70</v>
      </c>
      <c r="C43" s="56"/>
      <c r="D43" s="65"/>
      <c r="E43" s="56"/>
      <c r="F43" s="56"/>
      <c r="G43" s="56"/>
      <c r="H43" s="56"/>
      <c r="I43" s="56"/>
      <c r="J43" s="56"/>
      <c r="K43" s="56"/>
    </row>
    <row r="44" spans="1:11" ht="16" thickBot="1" x14ac:dyDescent="0.4">
      <c r="A44" s="64" cm="1">
        <f t="array" ref="A44">BondPartial(B32,B33,B34,B35,B36,B38)</f>
        <v>-11505.665992066288</v>
      </c>
      <c r="C44" s="56"/>
      <c r="D44" s="65"/>
      <c r="E44" s="56"/>
      <c r="F44" s="56"/>
      <c r="G44" s="56"/>
      <c r="H44" s="56"/>
      <c r="I44" s="56"/>
      <c r="J44" s="56"/>
      <c r="K44" s="56"/>
    </row>
    <row r="45" spans="1:11" ht="16" thickBot="1" x14ac:dyDescent="0.4">
      <c r="A45" s="56"/>
      <c r="B45" s="56"/>
      <c r="C45" s="56"/>
      <c r="D45" s="65"/>
      <c r="E45" s="56"/>
      <c r="F45" s="56"/>
      <c r="G45" s="56"/>
      <c r="H45" s="56"/>
      <c r="I45" s="56"/>
      <c r="J45" s="56"/>
      <c r="K45" s="56"/>
    </row>
    <row r="46" spans="1:11" x14ac:dyDescent="0.35">
      <c r="A46" s="59" t="s">
        <v>31</v>
      </c>
      <c r="B46" s="56"/>
      <c r="C46" s="56"/>
      <c r="D46" s="65"/>
      <c r="E46" s="56"/>
      <c r="F46" s="56"/>
      <c r="G46" s="56"/>
      <c r="H46" s="56"/>
      <c r="I46" s="56"/>
      <c r="J46" s="56"/>
      <c r="K46" s="56"/>
    </row>
    <row r="47" spans="1:11" x14ac:dyDescent="0.35">
      <c r="A47" s="60" t="s">
        <v>71</v>
      </c>
      <c r="B47" s="56"/>
      <c r="C47" s="56"/>
      <c r="D47" s="65"/>
      <c r="E47" s="56"/>
      <c r="F47" s="56"/>
      <c r="G47" s="56"/>
      <c r="H47" s="56"/>
      <c r="I47" s="56"/>
      <c r="J47" s="56"/>
      <c r="K47" s="56"/>
    </row>
    <row r="48" spans="1:11" ht="16" thickBot="1" x14ac:dyDescent="0.4">
      <c r="A48" s="64" cm="1">
        <f t="array" ref="A48">BondTaylor(B32,B33,B34,B35,B36,B39,B40)</f>
        <v>-642.06629628497535</v>
      </c>
      <c r="B48" s="56"/>
      <c r="C48" s="56"/>
      <c r="D48" s="65"/>
      <c r="E48" s="56"/>
      <c r="F48" s="56"/>
      <c r="G48" s="56"/>
      <c r="H48" s="56"/>
      <c r="I48" s="56"/>
      <c r="J48" s="56"/>
      <c r="K48" s="56"/>
    </row>
    <row r="49" spans="1:11" x14ac:dyDescent="0.35">
      <c r="B49" s="56"/>
      <c r="C49" s="56"/>
      <c r="D49" s="65"/>
      <c r="E49" s="56"/>
      <c r="F49" s="56"/>
      <c r="G49" s="56"/>
      <c r="H49" s="56"/>
      <c r="I49" s="56"/>
      <c r="J49" s="56"/>
      <c r="K49" s="56"/>
    </row>
    <row r="50" spans="1:11" x14ac:dyDescent="0.35">
      <c r="A50"/>
      <c r="B50"/>
      <c r="C50"/>
      <c r="D50"/>
      <c r="E50"/>
      <c r="F50" s="56"/>
      <c r="G50" s="56"/>
      <c r="H50" s="56"/>
      <c r="I50" s="56"/>
      <c r="J50" s="56"/>
      <c r="K50" s="56"/>
    </row>
    <row r="51" spans="1:11" x14ac:dyDescent="0.35">
      <c r="A51"/>
      <c r="B51"/>
      <c r="C51"/>
      <c r="D51"/>
      <c r="E51"/>
      <c r="F51" s="56"/>
      <c r="G51" s="56"/>
      <c r="H51" s="56"/>
      <c r="I51" s="56"/>
      <c r="J51" s="56"/>
      <c r="K51" s="56"/>
    </row>
    <row r="52" spans="1:11" x14ac:dyDescent="0.35">
      <c r="A52"/>
      <c r="B52"/>
      <c r="C52"/>
      <c r="D52"/>
      <c r="E52"/>
      <c r="F52" s="56"/>
      <c r="G52" s="56"/>
      <c r="H52" s="56"/>
      <c r="I52" s="56"/>
      <c r="J52" s="56"/>
      <c r="K52" s="56"/>
    </row>
    <row r="53" spans="1:11" x14ac:dyDescent="0.35">
      <c r="A53"/>
      <c r="B53"/>
      <c r="C53"/>
      <c r="D53"/>
      <c r="E53"/>
      <c r="F53" s="56"/>
      <c r="G53" s="56"/>
      <c r="H53" s="56"/>
      <c r="I53" s="56"/>
      <c r="J53" s="56"/>
      <c r="K53" s="56"/>
    </row>
    <row r="54" spans="1:11" x14ac:dyDescent="0.35">
      <c r="A54"/>
      <c r="B54"/>
      <c r="C54"/>
      <c r="D54"/>
      <c r="E54"/>
      <c r="F54" s="56"/>
      <c r="G54" s="56"/>
      <c r="H54" s="56"/>
      <c r="I54" s="56"/>
      <c r="J54" s="56"/>
      <c r="K54" s="56"/>
    </row>
    <row r="55" spans="1:11" x14ac:dyDescent="0.35">
      <c r="A55"/>
      <c r="B55"/>
      <c r="C55"/>
      <c r="D55"/>
      <c r="E55"/>
      <c r="F55" s="56"/>
      <c r="G55" s="56"/>
      <c r="H55" s="56"/>
      <c r="I55" s="56"/>
      <c r="J55" s="56"/>
      <c r="K55" s="56"/>
    </row>
    <row r="56" spans="1:11" x14ac:dyDescent="0.35">
      <c r="A56"/>
      <c r="B56"/>
      <c r="C56"/>
      <c r="D56"/>
      <c r="E56"/>
      <c r="F56" s="56"/>
      <c r="G56" s="56"/>
      <c r="H56" s="56"/>
      <c r="I56" s="56"/>
      <c r="J56" s="56"/>
      <c r="K56" s="56"/>
    </row>
    <row r="57" spans="1:11" x14ac:dyDescent="0.35">
      <c r="A57"/>
      <c r="B57"/>
      <c r="C57"/>
      <c r="D57"/>
      <c r="E57"/>
      <c r="F57" s="56"/>
      <c r="G57" s="56"/>
      <c r="H57" s="56"/>
      <c r="I57" s="56"/>
      <c r="J57" s="56"/>
      <c r="K57" s="56"/>
    </row>
    <row r="58" spans="1:11" x14ac:dyDescent="0.35">
      <c r="A58"/>
      <c r="B58"/>
      <c r="C58"/>
      <c r="D58"/>
      <c r="E58"/>
      <c r="F58" s="56"/>
      <c r="G58" s="56"/>
      <c r="H58" s="56"/>
      <c r="I58" s="56"/>
      <c r="J58" s="56"/>
      <c r="K58" s="56"/>
    </row>
    <row r="59" spans="1:11" x14ac:dyDescent="0.35">
      <c r="A59"/>
      <c r="B59"/>
      <c r="C59"/>
      <c r="D59"/>
      <c r="E59"/>
      <c r="F59" s="56"/>
      <c r="G59" s="56"/>
      <c r="H59" s="56"/>
      <c r="I59" s="56"/>
      <c r="J59" s="56"/>
      <c r="K59" s="56"/>
    </row>
    <row r="60" spans="1:11" x14ac:dyDescent="0.35">
      <c r="A60"/>
      <c r="B60"/>
      <c r="C60"/>
      <c r="D60"/>
      <c r="E60"/>
      <c r="F60" s="56"/>
      <c r="G60" s="56"/>
      <c r="H60" s="56"/>
      <c r="I60" s="56"/>
      <c r="J60" s="56"/>
      <c r="K60" s="56"/>
    </row>
    <row r="61" spans="1:11" x14ac:dyDescent="0.35">
      <c r="A61"/>
      <c r="B61"/>
      <c r="C61"/>
      <c r="D61"/>
      <c r="E61"/>
      <c r="F61" s="56"/>
      <c r="G61" s="56"/>
      <c r="H61" s="56"/>
      <c r="I61" s="56"/>
      <c r="J61" s="56"/>
      <c r="K61" s="56"/>
    </row>
    <row r="62" spans="1:11" x14ac:dyDescent="0.35">
      <c r="A62"/>
      <c r="B62"/>
      <c r="C62"/>
      <c r="D62"/>
      <c r="E62"/>
      <c r="F62" s="56"/>
      <c r="G62" s="56"/>
      <c r="H62" s="56"/>
      <c r="I62" s="56"/>
      <c r="J62" s="56"/>
      <c r="K62" s="56"/>
    </row>
    <row r="63" spans="1:11" x14ac:dyDescent="0.35">
      <c r="A63"/>
      <c r="B63"/>
      <c r="C63"/>
      <c r="D63"/>
      <c r="E63"/>
      <c r="F63" s="56"/>
      <c r="G63" s="56"/>
      <c r="H63" s="56"/>
      <c r="I63" s="56"/>
      <c r="J63" s="56"/>
      <c r="K63" s="56"/>
    </row>
    <row r="64" spans="1:11" x14ac:dyDescent="0.35">
      <c r="A64"/>
      <c r="B64"/>
      <c r="C64"/>
      <c r="D64"/>
      <c r="E64"/>
      <c r="F64" s="56"/>
      <c r="G64" s="56"/>
      <c r="H64" s="56"/>
      <c r="I64" s="56"/>
      <c r="J64" s="56"/>
      <c r="K64" s="56"/>
    </row>
    <row r="65" spans="1:15" x14ac:dyDescent="0.35">
      <c r="A65"/>
      <c r="B65"/>
      <c r="C65"/>
      <c r="D65"/>
      <c r="E65"/>
      <c r="F65" s="56"/>
      <c r="G65" s="56"/>
      <c r="H65" s="56"/>
      <c r="I65" s="56"/>
      <c r="J65" s="56"/>
      <c r="K65" s="56"/>
    </row>
    <row r="66" spans="1:15" x14ac:dyDescent="0.35">
      <c r="A66"/>
      <c r="B66"/>
      <c r="C66"/>
      <c r="D66"/>
      <c r="E66"/>
      <c r="F66" s="56"/>
      <c r="G66" s="56"/>
      <c r="H66" s="56"/>
      <c r="I66" s="56"/>
      <c r="J66" s="56"/>
      <c r="K66" s="56"/>
    </row>
    <row r="67" spans="1:15" x14ac:dyDescent="0.35">
      <c r="A67"/>
      <c r="B67"/>
      <c r="C67"/>
      <c r="D67"/>
      <c r="E67"/>
      <c r="F67" s="56"/>
      <c r="G67" s="56"/>
      <c r="H67" s="56"/>
      <c r="I67" s="56"/>
      <c r="J67" s="56"/>
      <c r="K67" s="56"/>
    </row>
    <row r="68" spans="1:15" x14ac:dyDescent="0.35">
      <c r="A68"/>
      <c r="B68"/>
      <c r="C68"/>
      <c r="D68"/>
      <c r="E68"/>
      <c r="F68" s="56"/>
      <c r="G68" s="56"/>
      <c r="H68" s="56"/>
      <c r="I68" s="56"/>
      <c r="J68" s="56"/>
      <c r="K68" s="56"/>
    </row>
    <row r="69" spans="1:15" x14ac:dyDescent="0.35">
      <c r="A69"/>
      <c r="B69"/>
      <c r="C69"/>
      <c r="D69"/>
      <c r="E69"/>
      <c r="F69" s="56"/>
      <c r="G69" s="56"/>
      <c r="H69" s="56"/>
      <c r="I69" s="56"/>
      <c r="J69" s="56"/>
      <c r="K69" s="56"/>
    </row>
    <row r="70" spans="1:15" x14ac:dyDescent="0.35">
      <c r="A70"/>
      <c r="B70"/>
      <c r="C70"/>
      <c r="D70"/>
      <c r="E70"/>
      <c r="F70" s="56"/>
      <c r="G70" s="56"/>
      <c r="H70" s="56"/>
      <c r="I70" s="56"/>
      <c r="J70" s="56"/>
      <c r="K70" s="56"/>
    </row>
    <row r="71" spans="1:15" x14ac:dyDescent="0.35">
      <c r="A71"/>
      <c r="B71"/>
      <c r="C71"/>
      <c r="D71"/>
      <c r="E71"/>
      <c r="F71" s="56"/>
      <c r="G71" s="56"/>
      <c r="H71" s="56"/>
      <c r="I71" s="56"/>
      <c r="J71" s="56"/>
      <c r="K71" s="56"/>
    </row>
    <row r="72" spans="1:15" x14ac:dyDescent="0.35">
      <c r="A72"/>
      <c r="B72"/>
      <c r="C72"/>
      <c r="D72"/>
      <c r="E72"/>
      <c r="F72" s="56"/>
      <c r="G72" s="56"/>
      <c r="H72" s="56"/>
      <c r="I72" s="56"/>
      <c r="J72" s="56"/>
      <c r="K72" s="56"/>
    </row>
    <row r="73" spans="1:15" x14ac:dyDescent="0.35">
      <c r="A73"/>
      <c r="B73"/>
      <c r="C73"/>
      <c r="D73"/>
      <c r="E73"/>
      <c r="F73" s="56"/>
      <c r="G73" s="56"/>
      <c r="H73" s="56"/>
      <c r="I73" s="56"/>
      <c r="J73" s="56"/>
      <c r="K73" s="56"/>
    </row>
    <row r="74" spans="1:15" x14ac:dyDescent="0.35">
      <c r="A74"/>
      <c r="B74"/>
      <c r="C74"/>
      <c r="D74"/>
      <c r="E74"/>
      <c r="F74" s="56"/>
      <c r="G74" s="56"/>
      <c r="H74" s="56"/>
      <c r="I74" s="56"/>
      <c r="J74" s="56"/>
      <c r="K74" s="56"/>
      <c r="L74" s="56"/>
      <c r="M74" s="56"/>
      <c r="N74" s="56"/>
      <c r="O74" s="56"/>
    </row>
    <row r="75" spans="1:15" x14ac:dyDescent="0.35">
      <c r="A75"/>
      <c r="B75"/>
      <c r="C75"/>
      <c r="D75"/>
      <c r="E75"/>
      <c r="F75" s="56"/>
      <c r="G75" s="56"/>
      <c r="H75" s="56"/>
      <c r="I75" s="56"/>
      <c r="J75" s="56"/>
      <c r="K75" s="56"/>
      <c r="L75" s="56"/>
      <c r="M75" s="56"/>
      <c r="N75" s="56"/>
      <c r="O75" s="56"/>
    </row>
    <row r="76" spans="1:15" x14ac:dyDescent="0.35">
      <c r="A76"/>
      <c r="B76"/>
      <c r="C76"/>
      <c r="D76"/>
      <c r="E76"/>
      <c r="F76" s="56"/>
      <c r="G76" s="56"/>
      <c r="H76" s="56"/>
      <c r="I76" s="56"/>
      <c r="J76" s="56"/>
      <c r="K76" s="56"/>
      <c r="L76" s="56"/>
      <c r="M76" s="56"/>
      <c r="N76" s="56"/>
      <c r="O76" s="56"/>
    </row>
    <row r="77" spans="1:15" x14ac:dyDescent="0.35">
      <c r="A77"/>
      <c r="B77"/>
      <c r="C77"/>
      <c r="D77"/>
      <c r="E77"/>
      <c r="F77" s="56"/>
      <c r="G77" s="56"/>
      <c r="H77" s="56"/>
      <c r="I77" s="56"/>
      <c r="J77" s="56"/>
      <c r="K77" s="56"/>
      <c r="L77" s="56"/>
      <c r="M77" s="56"/>
      <c r="N77" s="56"/>
      <c r="O77" s="56"/>
    </row>
    <row r="78" spans="1:15" x14ac:dyDescent="0.35">
      <c r="A78"/>
      <c r="B78"/>
      <c r="C78"/>
      <c r="D78"/>
      <c r="E78"/>
      <c r="F78" s="56"/>
      <c r="G78" s="56"/>
      <c r="H78" s="56"/>
      <c r="I78" s="56"/>
      <c r="J78" s="56"/>
      <c r="K78" s="56"/>
      <c r="L78" s="56"/>
      <c r="M78" s="56"/>
      <c r="N78" s="56"/>
      <c r="O78" s="56"/>
    </row>
    <row r="79" spans="1:15" x14ac:dyDescent="0.35">
      <c r="A79"/>
      <c r="B79"/>
      <c r="C79"/>
      <c r="D79"/>
      <c r="E79"/>
      <c r="F79" s="56"/>
      <c r="G79" s="56"/>
      <c r="H79" s="56"/>
      <c r="I79" s="56"/>
      <c r="J79" s="56"/>
      <c r="K79" s="56"/>
      <c r="L79" s="56"/>
      <c r="M79" s="56"/>
      <c r="N79" s="56"/>
      <c r="O79" s="56"/>
    </row>
    <row r="80" spans="1:15" x14ac:dyDescent="0.35">
      <c r="A80"/>
      <c r="B80"/>
      <c r="C80"/>
      <c r="D80"/>
      <c r="E80"/>
      <c r="F80" s="56"/>
      <c r="G80" s="56"/>
      <c r="H80" s="56"/>
      <c r="I80" s="56"/>
      <c r="J80" s="56"/>
      <c r="K80" s="56"/>
      <c r="L80" s="56"/>
      <c r="M80" s="56"/>
      <c r="N80" s="56"/>
      <c r="O80" s="56"/>
    </row>
    <row r="81" spans="1:15" x14ac:dyDescent="0.35">
      <c r="A81"/>
      <c r="B81"/>
      <c r="C81"/>
      <c r="D81"/>
      <c r="E81"/>
      <c r="F81" s="56"/>
      <c r="G81" s="56"/>
      <c r="H81" s="56"/>
      <c r="I81" s="56"/>
      <c r="J81" s="56"/>
      <c r="K81" s="56"/>
      <c r="L81" s="56"/>
      <c r="M81" s="56"/>
      <c r="N81" s="56"/>
      <c r="O81" s="56"/>
    </row>
    <row r="82" spans="1:15" x14ac:dyDescent="0.35">
      <c r="A82"/>
      <c r="B82"/>
      <c r="C82"/>
      <c r="D82"/>
      <c r="E82"/>
      <c r="F82" s="56"/>
      <c r="G82" s="56"/>
      <c r="H82" s="56"/>
      <c r="I82" s="56"/>
      <c r="J82" s="56"/>
      <c r="K82" s="56"/>
      <c r="L82" s="56"/>
      <c r="M82" s="56"/>
      <c r="N82" s="56"/>
      <c r="O82" s="56"/>
    </row>
    <row r="83" spans="1:15" x14ac:dyDescent="0.35">
      <c r="A83"/>
      <c r="B83"/>
      <c r="C83"/>
      <c r="D83"/>
      <c r="E83"/>
      <c r="F83" s="56"/>
      <c r="G83" s="56"/>
      <c r="H83" s="56"/>
      <c r="I83" s="56"/>
      <c r="J83" s="56"/>
      <c r="K83" s="56"/>
      <c r="L83" s="56"/>
      <c r="M83" s="56"/>
      <c r="N83" s="56"/>
      <c r="O83" s="56"/>
    </row>
    <row r="84" spans="1:15" ht="16.5" customHeight="1" x14ac:dyDescent="0.35">
      <c r="A84"/>
      <c r="B84"/>
      <c r="C84"/>
      <c r="D84"/>
      <c r="E84"/>
      <c r="F84" s="56"/>
      <c r="G84" s="56"/>
      <c r="H84" s="56"/>
      <c r="I84" s="56"/>
      <c r="J84" s="56"/>
      <c r="K84" s="56"/>
      <c r="L84" s="56"/>
      <c r="M84" s="56"/>
      <c r="N84" s="56"/>
      <c r="O84" s="56"/>
    </row>
    <row r="85" spans="1:15" ht="16.5" customHeight="1" x14ac:dyDescent="0.35">
      <c r="A85"/>
      <c r="B85"/>
      <c r="C85"/>
      <c r="D85"/>
      <c r="E85"/>
      <c r="F85" s="56"/>
      <c r="G85" s="56"/>
      <c r="H85" s="56"/>
      <c r="I85" s="56"/>
      <c r="J85" s="56"/>
      <c r="K85" s="56"/>
      <c r="L85" s="56"/>
      <c r="M85" s="56"/>
      <c r="N85" s="56"/>
      <c r="O85" s="56"/>
    </row>
    <row r="86" spans="1:15" x14ac:dyDescent="0.35">
      <c r="A86"/>
      <c r="B86"/>
      <c r="C86"/>
      <c r="D86"/>
      <c r="E86"/>
      <c r="F86" s="56"/>
      <c r="G86" s="56"/>
      <c r="H86" s="56"/>
      <c r="I86" s="56"/>
      <c r="J86" s="56"/>
      <c r="K86" s="56"/>
      <c r="L86" s="56"/>
      <c r="M86" s="56"/>
      <c r="N86" s="56"/>
      <c r="O86" s="56"/>
    </row>
    <row r="87" spans="1:15" x14ac:dyDescent="0.35">
      <c r="A87"/>
      <c r="B87"/>
      <c r="C87"/>
      <c r="D87"/>
      <c r="E87"/>
      <c r="F87" s="56"/>
      <c r="G87" s="56"/>
      <c r="H87" s="56"/>
      <c r="I87" s="56"/>
      <c r="J87" s="56"/>
      <c r="K87" s="56"/>
      <c r="L87" s="56"/>
      <c r="M87" s="56"/>
      <c r="N87" s="56"/>
      <c r="O87" s="56"/>
    </row>
    <row r="88" spans="1:15" x14ac:dyDescent="0.35">
      <c r="A88"/>
      <c r="B88"/>
      <c r="C88"/>
      <c r="D88"/>
      <c r="E88"/>
      <c r="F88" s="56"/>
      <c r="G88" s="56"/>
      <c r="H88" s="56"/>
      <c r="I88" s="56"/>
      <c r="J88" s="56"/>
      <c r="K88" s="56"/>
      <c r="L88" s="56"/>
      <c r="M88" s="56"/>
      <c r="N88" s="56"/>
      <c r="O88" s="56"/>
    </row>
    <row r="89" spans="1:15" x14ac:dyDescent="0.35">
      <c r="A89"/>
      <c r="B89"/>
      <c r="C89"/>
      <c r="D89"/>
      <c r="E89"/>
      <c r="F89" s="56"/>
      <c r="G89" s="56"/>
      <c r="H89" s="56"/>
      <c r="I89" s="56"/>
      <c r="J89" s="56"/>
      <c r="K89" s="56"/>
      <c r="L89" s="56"/>
      <c r="M89" s="56"/>
      <c r="N89" s="56"/>
      <c r="O89" s="56"/>
    </row>
    <row r="90" spans="1:15" x14ac:dyDescent="0.35">
      <c r="A90"/>
      <c r="B90"/>
      <c r="C90"/>
      <c r="D90"/>
      <c r="E90"/>
      <c r="F90" s="56"/>
      <c r="G90" s="56"/>
      <c r="H90" s="56"/>
      <c r="I90" s="56"/>
      <c r="J90" s="56"/>
      <c r="K90" s="56"/>
      <c r="L90" s="56"/>
      <c r="M90" s="56"/>
      <c r="N90" s="56"/>
      <c r="O90" s="56"/>
    </row>
    <row r="91" spans="1:15" x14ac:dyDescent="0.35">
      <c r="A91"/>
      <c r="B91"/>
      <c r="C91"/>
      <c r="D91"/>
      <c r="E91"/>
      <c r="F91" s="56"/>
      <c r="G91" s="56"/>
      <c r="H91" s="56"/>
      <c r="I91" s="56"/>
      <c r="J91" s="56"/>
      <c r="K91" s="56"/>
      <c r="L91" s="56"/>
      <c r="M91" s="56"/>
      <c r="N91" s="56"/>
      <c r="O91" s="56"/>
    </row>
    <row r="92" spans="1:15" x14ac:dyDescent="0.35">
      <c r="A92"/>
      <c r="B92"/>
      <c r="C92"/>
      <c r="D92"/>
      <c r="E92"/>
      <c r="F92" s="56"/>
      <c r="G92" s="56"/>
      <c r="H92" s="56"/>
      <c r="I92" s="56"/>
      <c r="J92" s="56"/>
      <c r="K92" s="56"/>
      <c r="L92" s="56"/>
      <c r="M92" s="56"/>
      <c r="N92" s="56"/>
      <c r="O92" s="56"/>
    </row>
    <row r="93" spans="1:15" x14ac:dyDescent="0.35">
      <c r="A93"/>
      <c r="B93"/>
      <c r="C93"/>
      <c r="D93"/>
      <c r="E93"/>
      <c r="F93" s="56"/>
      <c r="G93" s="56"/>
      <c r="H93" s="56"/>
      <c r="I93" s="56"/>
      <c r="J93" s="56"/>
      <c r="K93" s="56"/>
      <c r="L93" s="56"/>
      <c r="M93" s="56"/>
      <c r="N93" s="56"/>
      <c r="O93" s="56"/>
    </row>
    <row r="94" spans="1:15" x14ac:dyDescent="0.35">
      <c r="A94"/>
      <c r="B94"/>
      <c r="C94"/>
      <c r="D94"/>
      <c r="E94"/>
      <c r="F94" s="56"/>
      <c r="G94" s="56"/>
      <c r="H94" s="56"/>
      <c r="I94" s="56"/>
      <c r="J94" s="56"/>
      <c r="K94" s="56"/>
      <c r="L94" s="56"/>
      <c r="M94" s="56"/>
      <c r="N94" s="56"/>
      <c r="O94" s="56"/>
    </row>
    <row r="95" spans="1:15" x14ac:dyDescent="0.35">
      <c r="A95"/>
      <c r="B95"/>
      <c r="C95"/>
      <c r="D95"/>
      <c r="E95"/>
      <c r="F95" s="56"/>
      <c r="G95" s="56"/>
      <c r="H95" s="56"/>
      <c r="I95" s="56"/>
      <c r="J95" s="56"/>
      <c r="K95" s="56"/>
      <c r="L95" s="56"/>
      <c r="M95" s="56"/>
      <c r="N95" s="56"/>
      <c r="O95" s="56"/>
    </row>
    <row r="96" spans="1:15" x14ac:dyDescent="0.35">
      <c r="A96"/>
      <c r="B96"/>
      <c r="C96"/>
      <c r="D96"/>
      <c r="E96"/>
      <c r="F96" s="56"/>
      <c r="G96" s="56"/>
      <c r="H96" s="56"/>
      <c r="I96" s="56"/>
      <c r="J96" s="56"/>
      <c r="K96" s="56"/>
      <c r="L96" s="56"/>
      <c r="M96" s="56"/>
      <c r="N96" s="56"/>
      <c r="O96" s="56"/>
    </row>
    <row r="97" spans="1:15" x14ac:dyDescent="0.35">
      <c r="A97"/>
      <c r="B97"/>
      <c r="C97"/>
      <c r="D97"/>
      <c r="E97"/>
      <c r="F97" s="56"/>
      <c r="G97" s="56"/>
      <c r="H97" s="56"/>
      <c r="I97" s="56"/>
      <c r="J97" s="56"/>
      <c r="K97" s="56"/>
      <c r="L97" s="56"/>
      <c r="M97" s="56"/>
      <c r="N97" s="56"/>
      <c r="O97" s="56"/>
    </row>
    <row r="98" spans="1:15" x14ac:dyDescent="0.35">
      <c r="A98"/>
      <c r="B98"/>
      <c r="C98"/>
      <c r="D98"/>
      <c r="E98"/>
      <c r="F98" s="56"/>
      <c r="G98" s="56"/>
      <c r="H98" s="56"/>
      <c r="I98" s="56"/>
      <c r="J98" s="56"/>
      <c r="K98" s="56"/>
      <c r="L98" s="56"/>
      <c r="M98" s="56"/>
      <c r="N98" s="56"/>
      <c r="O98" s="56"/>
    </row>
    <row r="99" spans="1:15" x14ac:dyDescent="0.35">
      <c r="A99"/>
      <c r="B99"/>
      <c r="C99"/>
      <c r="D99"/>
      <c r="E99"/>
      <c r="F99" s="56"/>
      <c r="G99" s="56"/>
      <c r="H99" s="56"/>
      <c r="I99" s="56"/>
      <c r="J99" s="56"/>
      <c r="K99" s="56"/>
      <c r="L99" s="56"/>
      <c r="M99" s="56"/>
      <c r="N99" s="56"/>
      <c r="O99" s="56"/>
    </row>
    <row r="100" spans="1:15" x14ac:dyDescent="0.35">
      <c r="A100"/>
      <c r="B100"/>
      <c r="C100"/>
      <c r="D100"/>
      <c r="E100"/>
      <c r="F100" s="56"/>
      <c r="G100" s="56"/>
      <c r="H100" s="56"/>
      <c r="I100" s="56"/>
      <c r="J100" s="56"/>
      <c r="K100" s="56"/>
      <c r="L100" s="56"/>
      <c r="M100" s="56"/>
      <c r="N100" s="56"/>
      <c r="O100" s="56"/>
    </row>
    <row r="101" spans="1:15" x14ac:dyDescent="0.35">
      <c r="A101"/>
      <c r="B101"/>
      <c r="C101"/>
      <c r="D101"/>
      <c r="E101"/>
      <c r="F101" s="56"/>
      <c r="G101" s="56"/>
      <c r="H101" s="56"/>
      <c r="I101" s="56"/>
      <c r="J101" s="56"/>
      <c r="K101" s="56"/>
      <c r="L101" s="56"/>
      <c r="M101" s="56"/>
      <c r="N101" s="56"/>
      <c r="O101" s="56"/>
    </row>
    <row r="102" spans="1:15" x14ac:dyDescent="0.35">
      <c r="A102"/>
      <c r="B102"/>
      <c r="C102"/>
      <c r="D102"/>
      <c r="E102"/>
      <c r="F102" s="56"/>
      <c r="G102" s="56"/>
      <c r="H102" s="56"/>
      <c r="I102" s="56"/>
      <c r="J102" s="56"/>
      <c r="K102" s="56"/>
      <c r="L102" s="56"/>
      <c r="M102" s="56"/>
      <c r="N102" s="56"/>
      <c r="O102" s="56"/>
    </row>
    <row r="103" spans="1:15" x14ac:dyDescent="0.35">
      <c r="A103"/>
      <c r="B103"/>
      <c r="C103"/>
      <c r="D103"/>
      <c r="E103"/>
      <c r="F103" s="56"/>
      <c r="G103" s="56"/>
      <c r="H103" s="56"/>
      <c r="I103" s="56"/>
      <c r="J103" s="56"/>
      <c r="K103" s="56"/>
      <c r="L103" s="56"/>
      <c r="M103" s="56"/>
      <c r="N103" s="56"/>
      <c r="O103" s="56"/>
    </row>
    <row r="104" spans="1:15" x14ac:dyDescent="0.35">
      <c r="A104"/>
      <c r="B104"/>
      <c r="C104"/>
      <c r="D104"/>
      <c r="E104"/>
      <c r="F104" s="56"/>
      <c r="G104" s="56"/>
      <c r="H104" s="56"/>
      <c r="I104" s="56"/>
      <c r="J104" s="56"/>
      <c r="K104" s="56"/>
      <c r="L104" s="56"/>
      <c r="M104" s="56"/>
      <c r="N104" s="56"/>
      <c r="O104" s="56"/>
    </row>
    <row r="105" spans="1:15" x14ac:dyDescent="0.35">
      <c r="A105"/>
      <c r="B105"/>
      <c r="C105"/>
      <c r="D105"/>
      <c r="E105"/>
      <c r="F105" s="56"/>
      <c r="G105" s="56"/>
      <c r="H105" s="56"/>
      <c r="I105" s="56"/>
      <c r="J105" s="56"/>
      <c r="K105" s="56"/>
      <c r="L105" s="56"/>
      <c r="M105" s="56"/>
      <c r="N105" s="56"/>
      <c r="O105" s="56"/>
    </row>
    <row r="106" spans="1:15" x14ac:dyDescent="0.35">
      <c r="A106"/>
      <c r="B106"/>
      <c r="C106"/>
      <c r="D106"/>
      <c r="E106"/>
      <c r="F106" s="56"/>
      <c r="G106" s="56"/>
      <c r="H106" s="56"/>
      <c r="I106" s="56"/>
      <c r="J106" s="56"/>
      <c r="K106" s="56"/>
      <c r="L106" s="56"/>
      <c r="M106" s="56"/>
      <c r="N106" s="56"/>
      <c r="O106" s="56"/>
    </row>
    <row r="107" spans="1:15" x14ac:dyDescent="0.35">
      <c r="A107"/>
      <c r="B107"/>
      <c r="C107"/>
      <c r="D107"/>
      <c r="E107"/>
      <c r="F107" s="56"/>
      <c r="G107" s="56"/>
      <c r="H107" s="56"/>
      <c r="I107" s="56"/>
      <c r="J107" s="56"/>
      <c r="K107" s="56"/>
      <c r="L107" s="56"/>
      <c r="M107" s="56"/>
      <c r="N107" s="56"/>
      <c r="O107" s="56"/>
    </row>
    <row r="108" spans="1:15" x14ac:dyDescent="0.35">
      <c r="A108"/>
      <c r="B108"/>
      <c r="C108"/>
      <c r="D108"/>
      <c r="E108"/>
      <c r="F108" s="56"/>
      <c r="G108" s="56"/>
      <c r="H108" s="56"/>
      <c r="I108" s="56"/>
      <c r="J108" s="56"/>
      <c r="K108" s="56"/>
      <c r="L108" s="56"/>
      <c r="M108" s="56"/>
      <c r="N108" s="56"/>
      <c r="O108" s="56"/>
    </row>
    <row r="109" spans="1:15" x14ac:dyDescent="0.35">
      <c r="A109"/>
      <c r="B109"/>
      <c r="C109"/>
      <c r="D109"/>
      <c r="E109"/>
      <c r="F109" s="56"/>
      <c r="G109" s="56"/>
      <c r="H109" s="56"/>
      <c r="I109" s="56"/>
      <c r="J109" s="56"/>
      <c r="K109" s="56"/>
      <c r="L109" s="56"/>
      <c r="M109" s="56"/>
      <c r="N109" s="56"/>
      <c r="O109" s="56"/>
    </row>
    <row r="110" spans="1:15" x14ac:dyDescent="0.35">
      <c r="A110"/>
      <c r="B110"/>
      <c r="C110"/>
      <c r="D110"/>
      <c r="E110"/>
      <c r="F110" s="56"/>
      <c r="G110" s="56"/>
      <c r="H110" s="56"/>
      <c r="I110" s="56"/>
      <c r="J110" s="56"/>
      <c r="K110" s="56"/>
      <c r="L110" s="56"/>
      <c r="M110" s="56"/>
      <c r="N110" s="56"/>
      <c r="O110" s="56"/>
    </row>
    <row r="111" spans="1:15" x14ac:dyDescent="0.35">
      <c r="A111"/>
      <c r="B111"/>
      <c r="C111"/>
      <c r="D111"/>
      <c r="E111"/>
      <c r="F111" s="56"/>
      <c r="G111" s="56"/>
      <c r="H111" s="56"/>
      <c r="I111" s="56"/>
      <c r="J111" s="56"/>
      <c r="K111" s="56"/>
      <c r="L111" s="56"/>
      <c r="M111" s="56"/>
      <c r="N111" s="56"/>
      <c r="O111" s="56"/>
    </row>
    <row r="112" spans="1:15" x14ac:dyDescent="0.35">
      <c r="A112"/>
      <c r="B112"/>
      <c r="C112"/>
      <c r="D112"/>
      <c r="E112"/>
      <c r="F112" s="56"/>
      <c r="G112" s="56"/>
      <c r="H112" s="56"/>
      <c r="I112" s="56"/>
      <c r="J112" s="56"/>
      <c r="K112" s="56"/>
      <c r="L112" s="56"/>
      <c r="M112" s="56"/>
      <c r="N112" s="56"/>
      <c r="O112" s="56"/>
    </row>
    <row r="113" spans="1:15" x14ac:dyDescent="0.35">
      <c r="A113"/>
      <c r="B113"/>
      <c r="C113"/>
      <c r="D113"/>
      <c r="E113"/>
      <c r="F113" s="56"/>
      <c r="G113" s="56"/>
      <c r="H113" s="56"/>
      <c r="I113" s="56"/>
      <c r="J113" s="56"/>
      <c r="K113" s="56"/>
      <c r="L113" s="56"/>
      <c r="M113" s="56"/>
      <c r="N113" s="56"/>
      <c r="O113" s="56"/>
    </row>
    <row r="114" spans="1:15" x14ac:dyDescent="0.35">
      <c r="A114"/>
      <c r="B114"/>
      <c r="C114"/>
      <c r="D114"/>
      <c r="E114"/>
      <c r="F114" s="56"/>
      <c r="G114" s="56"/>
      <c r="H114" s="56"/>
      <c r="I114" s="56"/>
      <c r="J114" s="56"/>
      <c r="K114" s="56"/>
      <c r="L114" s="56"/>
      <c r="M114" s="56"/>
      <c r="N114" s="56"/>
      <c r="O114" s="56"/>
    </row>
    <row r="115" spans="1:15" x14ac:dyDescent="0.35">
      <c r="A115"/>
      <c r="B115"/>
      <c r="C115"/>
      <c r="D115"/>
      <c r="E115"/>
      <c r="F115" s="56"/>
      <c r="G115" s="56"/>
      <c r="H115" s="56"/>
      <c r="I115" s="56"/>
      <c r="J115" s="56"/>
      <c r="K115" s="56"/>
      <c r="L115" s="56"/>
      <c r="M115" s="56"/>
      <c r="N115" s="56"/>
      <c r="O115" s="56"/>
    </row>
    <row r="116" spans="1:15" x14ac:dyDescent="0.35">
      <c r="A116"/>
      <c r="B116"/>
      <c r="C116"/>
      <c r="D116"/>
      <c r="E116"/>
      <c r="F116" s="56"/>
      <c r="G116" s="56"/>
      <c r="H116" s="56"/>
      <c r="I116" s="56"/>
      <c r="J116" s="56"/>
      <c r="K116" s="56"/>
      <c r="L116" s="56"/>
      <c r="M116" s="56"/>
      <c r="N116" s="56"/>
      <c r="O116" s="56"/>
    </row>
    <row r="117" spans="1:15" x14ac:dyDescent="0.35">
      <c r="A117"/>
      <c r="B117"/>
      <c r="C117"/>
      <c r="D117"/>
      <c r="E117"/>
      <c r="F117" s="56"/>
      <c r="G117" s="56"/>
      <c r="H117" s="56"/>
      <c r="I117" s="56"/>
      <c r="J117" s="56"/>
      <c r="K117" s="56"/>
      <c r="L117" s="56"/>
      <c r="M117" s="56"/>
      <c r="N117" s="56"/>
      <c r="O117" s="56"/>
    </row>
    <row r="118" spans="1:15" x14ac:dyDescent="0.35">
      <c r="A118"/>
      <c r="B118"/>
      <c r="C118"/>
      <c r="D118"/>
      <c r="E118"/>
      <c r="F118" s="56"/>
      <c r="G118" s="56"/>
      <c r="H118" s="56"/>
      <c r="I118" s="56"/>
      <c r="J118" s="56"/>
      <c r="K118" s="56"/>
      <c r="L118" s="56"/>
      <c r="M118" s="56"/>
      <c r="N118" s="56"/>
      <c r="O118" s="56"/>
    </row>
    <row r="119" spans="1:15" x14ac:dyDescent="0.35">
      <c r="A119"/>
      <c r="B119"/>
      <c r="C119"/>
      <c r="D119"/>
      <c r="E119"/>
      <c r="F119" s="56"/>
      <c r="G119" s="56"/>
      <c r="H119" s="56"/>
      <c r="I119" s="56"/>
      <c r="J119" s="56"/>
      <c r="K119" s="56"/>
      <c r="L119" s="56"/>
      <c r="M119" s="56"/>
      <c r="N119" s="56"/>
      <c r="O119" s="56"/>
    </row>
    <row r="120" spans="1:15" x14ac:dyDescent="0.35">
      <c r="A120"/>
      <c r="B120"/>
      <c r="C120"/>
      <c r="D120"/>
      <c r="E120"/>
      <c r="F120" s="56"/>
      <c r="G120" s="56"/>
      <c r="H120" s="56"/>
      <c r="I120" s="56"/>
      <c r="J120" s="56"/>
      <c r="K120" s="56"/>
      <c r="L120" s="56"/>
      <c r="M120" s="56"/>
      <c r="N120" s="56"/>
      <c r="O120" s="56"/>
    </row>
    <row r="121" spans="1:15" x14ac:dyDescent="0.35">
      <c r="A121"/>
      <c r="B121"/>
      <c r="C121"/>
      <c r="D121"/>
      <c r="E121"/>
      <c r="F121" s="56"/>
      <c r="G121" s="56"/>
      <c r="H121" s="56"/>
      <c r="I121" s="56"/>
      <c r="J121" s="56"/>
      <c r="K121" s="56"/>
      <c r="L121" s="56"/>
      <c r="M121" s="56"/>
      <c r="N121" s="56"/>
      <c r="O121" s="56"/>
    </row>
    <row r="122" spans="1:15" x14ac:dyDescent="0.35">
      <c r="A122"/>
      <c r="B122"/>
      <c r="C122"/>
      <c r="D122"/>
      <c r="E122"/>
      <c r="F122" s="56"/>
      <c r="G122" s="56"/>
      <c r="H122" s="56"/>
      <c r="I122" s="56"/>
      <c r="J122" s="56"/>
      <c r="K122" s="56"/>
      <c r="L122" s="56"/>
      <c r="M122" s="56"/>
      <c r="N122" s="56"/>
      <c r="O122" s="56"/>
    </row>
    <row r="123" spans="1:15" x14ac:dyDescent="0.35">
      <c r="A123"/>
      <c r="B123"/>
      <c r="C123"/>
      <c r="D123"/>
      <c r="E123"/>
      <c r="F123" s="56"/>
      <c r="G123" s="56"/>
      <c r="H123" s="56"/>
      <c r="I123" s="56"/>
      <c r="J123" s="56"/>
      <c r="K123" s="56"/>
      <c r="L123" s="56"/>
      <c r="M123" s="56"/>
      <c r="N123" s="56"/>
      <c r="O123" s="56"/>
    </row>
    <row r="124" spans="1:15" x14ac:dyDescent="0.35">
      <c r="A124"/>
      <c r="B124"/>
      <c r="C124"/>
      <c r="D124"/>
      <c r="E124"/>
      <c r="F124" s="56"/>
      <c r="G124" s="56"/>
      <c r="H124" s="56"/>
      <c r="I124" s="56"/>
      <c r="J124" s="56"/>
      <c r="K124" s="56"/>
      <c r="L124" s="56"/>
      <c r="M124" s="56"/>
      <c r="N124" s="56"/>
      <c r="O124" s="56"/>
    </row>
    <row r="125" spans="1:15" x14ac:dyDescent="0.35">
      <c r="A125"/>
      <c r="B125"/>
      <c r="C125"/>
      <c r="D125"/>
      <c r="E125"/>
      <c r="F125" s="56"/>
      <c r="G125" s="56"/>
      <c r="H125" s="56"/>
      <c r="I125" s="56"/>
      <c r="J125" s="56"/>
      <c r="K125" s="56"/>
      <c r="L125" s="56"/>
      <c r="M125" s="56"/>
      <c r="N125" s="56"/>
      <c r="O125" s="56"/>
    </row>
    <row r="126" spans="1:15" x14ac:dyDescent="0.35">
      <c r="A126"/>
      <c r="B126"/>
      <c r="C126"/>
      <c r="D126"/>
      <c r="E126"/>
      <c r="F126" s="56"/>
      <c r="G126" s="56"/>
      <c r="H126" s="56"/>
      <c r="I126" s="56"/>
      <c r="J126" s="56"/>
      <c r="K126" s="56"/>
      <c r="L126" s="56"/>
      <c r="M126" s="56"/>
      <c r="N126" s="56"/>
      <c r="O126" s="56"/>
    </row>
    <row r="127" spans="1:15" x14ac:dyDescent="0.35">
      <c r="A127"/>
      <c r="B127"/>
      <c r="C127"/>
      <c r="D127"/>
      <c r="E127"/>
      <c r="F127" s="56"/>
      <c r="G127" s="56"/>
      <c r="H127" s="56"/>
      <c r="I127" s="56"/>
      <c r="J127" s="56"/>
      <c r="K127" s="56"/>
      <c r="L127" s="56"/>
      <c r="M127" s="56"/>
      <c r="N127" s="56"/>
      <c r="O127" s="56"/>
    </row>
    <row r="128" spans="1:15" x14ac:dyDescent="0.35">
      <c r="A128"/>
      <c r="B128"/>
      <c r="C128"/>
      <c r="D128"/>
      <c r="E128"/>
      <c r="F128" s="56"/>
      <c r="G128" s="56"/>
      <c r="H128" s="56"/>
      <c r="I128" s="56"/>
      <c r="J128" s="56"/>
      <c r="K128" s="56"/>
      <c r="L128" s="56"/>
      <c r="M128" s="56"/>
      <c r="N128" s="56"/>
      <c r="O128" s="56"/>
    </row>
    <row r="129" spans="1:9" x14ac:dyDescent="0.35">
      <c r="A129"/>
      <c r="B129"/>
      <c r="C129"/>
      <c r="D129"/>
      <c r="E129"/>
      <c r="G129" s="56"/>
      <c r="H129" s="56"/>
      <c r="I129" s="56"/>
    </row>
    <row r="130" spans="1:9" x14ac:dyDescent="0.35">
      <c r="A130"/>
      <c r="B130"/>
      <c r="C130"/>
      <c r="D130"/>
      <c r="E130"/>
      <c r="G130" s="56"/>
      <c r="H130" s="56"/>
      <c r="I130" s="56"/>
    </row>
    <row r="131" spans="1:9" x14ac:dyDescent="0.35">
      <c r="A131"/>
      <c r="B131"/>
      <c r="C131"/>
      <c r="D131"/>
      <c r="E131"/>
      <c r="G131" s="56"/>
      <c r="H131" s="56"/>
      <c r="I131" s="56"/>
    </row>
    <row r="132" spans="1:9" x14ac:dyDescent="0.35">
      <c r="A132"/>
      <c r="B132"/>
      <c r="C132"/>
      <c r="D132"/>
      <c r="E132"/>
      <c r="G132" s="56"/>
      <c r="H132" s="56"/>
      <c r="I132" s="56"/>
    </row>
    <row r="133" spans="1:9" x14ac:dyDescent="0.35">
      <c r="A133"/>
      <c r="B133"/>
      <c r="C133"/>
      <c r="D133"/>
      <c r="E133"/>
      <c r="G133" s="56"/>
      <c r="H133" s="56"/>
      <c r="I133" s="56"/>
    </row>
    <row r="134" spans="1:9" x14ac:dyDescent="0.35">
      <c r="A134"/>
      <c r="B134"/>
      <c r="C134"/>
      <c r="D134"/>
      <c r="E134"/>
      <c r="G134" s="56"/>
      <c r="H134" s="56"/>
      <c r="I134" s="56"/>
    </row>
    <row r="135" spans="1:9" x14ac:dyDescent="0.35">
      <c r="A135"/>
      <c r="B135"/>
      <c r="C135"/>
      <c r="D135"/>
      <c r="E135"/>
      <c r="G135" s="56"/>
      <c r="H135" s="56"/>
      <c r="I135" s="56"/>
    </row>
    <row r="136" spans="1:9" x14ac:dyDescent="0.35">
      <c r="A136"/>
      <c r="B136"/>
      <c r="C136"/>
      <c r="D136"/>
      <c r="E136"/>
      <c r="G136" s="56"/>
      <c r="H136" s="56"/>
      <c r="I136" s="56"/>
    </row>
    <row r="137" spans="1:9" x14ac:dyDescent="0.35">
      <c r="A137"/>
      <c r="B137"/>
      <c r="C137"/>
      <c r="D137"/>
      <c r="E137"/>
      <c r="G137" s="56"/>
      <c r="H137" s="56"/>
      <c r="I137" s="56"/>
    </row>
    <row r="138" spans="1:9" x14ac:dyDescent="0.35">
      <c r="A138"/>
      <c r="B138"/>
      <c r="C138"/>
      <c r="D138"/>
      <c r="E138"/>
      <c r="G138" s="56"/>
      <c r="H138" s="56"/>
      <c r="I138" s="56"/>
    </row>
    <row r="139" spans="1:9" x14ac:dyDescent="0.35">
      <c r="A139"/>
      <c r="B139"/>
      <c r="C139"/>
      <c r="D139"/>
      <c r="E139"/>
      <c r="G139" s="56"/>
      <c r="H139" s="56"/>
      <c r="I139" s="56"/>
    </row>
    <row r="140" spans="1:9" x14ac:dyDescent="0.35">
      <c r="A140"/>
      <c r="B140"/>
      <c r="C140"/>
      <c r="D140"/>
      <c r="E140"/>
      <c r="G140" s="56"/>
      <c r="H140" s="56"/>
      <c r="I140" s="56"/>
    </row>
    <row r="141" spans="1:9" x14ac:dyDescent="0.35">
      <c r="A141"/>
      <c r="B141"/>
      <c r="C141"/>
      <c r="D141"/>
      <c r="E141"/>
      <c r="G141" s="56"/>
      <c r="H141" s="56"/>
      <c r="I141" s="56"/>
    </row>
    <row r="142" spans="1:9" x14ac:dyDescent="0.35">
      <c r="A142"/>
      <c r="B142"/>
      <c r="C142"/>
      <c r="D142"/>
      <c r="E142"/>
      <c r="G142" s="56"/>
      <c r="H142" s="56"/>
      <c r="I142" s="56"/>
    </row>
    <row r="143" spans="1:9" x14ac:dyDescent="0.35">
      <c r="A143"/>
      <c r="B143"/>
      <c r="C143"/>
      <c r="D143"/>
      <c r="E143"/>
      <c r="G143" s="56"/>
      <c r="H143" s="56"/>
      <c r="I143" s="56"/>
    </row>
    <row r="144" spans="1:9" x14ac:dyDescent="0.35">
      <c r="A144"/>
      <c r="B144"/>
      <c r="C144"/>
      <c r="D144"/>
      <c r="E144"/>
      <c r="G144" s="56"/>
      <c r="H144" s="56"/>
      <c r="I144" s="56"/>
    </row>
    <row r="145" spans="1:9" x14ac:dyDescent="0.35">
      <c r="A145"/>
      <c r="B145"/>
      <c r="C145"/>
      <c r="D145"/>
      <c r="E145"/>
      <c r="G145" s="56"/>
      <c r="H145" s="56"/>
      <c r="I145" s="56"/>
    </row>
    <row r="146" spans="1:9" x14ac:dyDescent="0.35">
      <c r="A146"/>
      <c r="B146"/>
      <c r="C146"/>
      <c r="D146"/>
      <c r="E146"/>
      <c r="G146" s="56"/>
      <c r="H146" s="56"/>
      <c r="I146" s="56"/>
    </row>
    <row r="147" spans="1:9" x14ac:dyDescent="0.35">
      <c r="A147"/>
      <c r="B147"/>
      <c r="C147"/>
      <c r="D147"/>
      <c r="E147"/>
      <c r="G147" s="56"/>
      <c r="H147" s="56"/>
      <c r="I147" s="56"/>
    </row>
    <row r="148" spans="1:9" x14ac:dyDescent="0.35">
      <c r="A148"/>
      <c r="B148"/>
      <c r="C148"/>
      <c r="D148"/>
      <c r="E148"/>
      <c r="G148" s="56"/>
      <c r="H148" s="56"/>
      <c r="I148" s="56"/>
    </row>
    <row r="149" spans="1:9" x14ac:dyDescent="0.35">
      <c r="A149"/>
      <c r="B149"/>
      <c r="C149"/>
      <c r="D149"/>
      <c r="E149"/>
      <c r="G149" s="56"/>
      <c r="H149" s="56"/>
      <c r="I149" s="56"/>
    </row>
    <row r="150" spans="1:9" x14ac:dyDescent="0.35">
      <c r="A150"/>
      <c r="B150"/>
      <c r="C150"/>
      <c r="D150"/>
      <c r="E150"/>
    </row>
    <row r="151" spans="1:9" x14ac:dyDescent="0.35">
      <c r="A151"/>
      <c r="B151"/>
      <c r="C151"/>
      <c r="D151"/>
      <c r="E151"/>
    </row>
    <row r="152" spans="1:9" x14ac:dyDescent="0.35">
      <c r="A152"/>
      <c r="B152"/>
      <c r="C152"/>
      <c r="D152"/>
      <c r="E152"/>
    </row>
    <row r="153" spans="1:9" x14ac:dyDescent="0.35">
      <c r="A153"/>
      <c r="B153"/>
      <c r="C153"/>
      <c r="D153"/>
      <c r="E153"/>
    </row>
    <row r="154" spans="1:9" x14ac:dyDescent="0.35">
      <c r="A154"/>
      <c r="B154"/>
      <c r="C154"/>
      <c r="D154"/>
      <c r="E154"/>
    </row>
    <row r="155" spans="1:9" x14ac:dyDescent="0.35">
      <c r="A155"/>
      <c r="B155"/>
      <c r="C155"/>
      <c r="D155"/>
      <c r="E155"/>
    </row>
    <row r="156" spans="1:9" x14ac:dyDescent="0.35">
      <c r="A156"/>
      <c r="B156"/>
      <c r="C156"/>
      <c r="D156"/>
      <c r="E156"/>
    </row>
    <row r="157" spans="1:9" x14ac:dyDescent="0.35">
      <c r="A157"/>
      <c r="B157"/>
      <c r="C157"/>
      <c r="D157"/>
      <c r="E157"/>
    </row>
    <row r="158" spans="1:9" x14ac:dyDescent="0.35">
      <c r="A158"/>
      <c r="B158"/>
      <c r="C158"/>
      <c r="D158"/>
      <c r="E158"/>
    </row>
    <row r="159" spans="1:9" x14ac:dyDescent="0.35">
      <c r="A159"/>
      <c r="B159"/>
      <c r="C159"/>
      <c r="D159"/>
      <c r="E159"/>
    </row>
    <row r="160" spans="1:9" x14ac:dyDescent="0.35">
      <c r="A160"/>
      <c r="B160"/>
      <c r="C160"/>
      <c r="D160"/>
      <c r="E160"/>
    </row>
    <row r="161" spans="1:5" x14ac:dyDescent="0.35">
      <c r="A161"/>
      <c r="B161"/>
      <c r="C161"/>
      <c r="D161"/>
      <c r="E161"/>
    </row>
    <row r="162" spans="1:5" x14ac:dyDescent="0.35">
      <c r="A162"/>
      <c r="B162"/>
      <c r="C162"/>
      <c r="D162"/>
      <c r="E162"/>
    </row>
    <row r="163" spans="1:5" x14ac:dyDescent="0.35">
      <c r="A163"/>
      <c r="B163"/>
      <c r="C163"/>
      <c r="D163"/>
      <c r="E163"/>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9933"/>
  </sheetPr>
  <dimension ref="A1:F42"/>
  <sheetViews>
    <sheetView zoomScaleNormal="100" workbookViewId="0"/>
  </sheetViews>
  <sheetFormatPr defaultColWidth="8.90625" defaultRowHeight="14.5" x14ac:dyDescent="0.35"/>
  <cols>
    <col min="1" max="1" width="11.6328125" bestFit="1" customWidth="1"/>
    <col min="2" max="2" width="30.453125" bestFit="1" customWidth="1"/>
    <col min="3" max="3" width="41.90625" bestFit="1" customWidth="1"/>
    <col min="4" max="4" width="11.36328125" bestFit="1" customWidth="1"/>
    <col min="5" max="6" width="32.453125" bestFit="1" customWidth="1"/>
    <col min="7" max="7" width="34.36328125" bestFit="1" customWidth="1"/>
  </cols>
  <sheetData>
    <row r="1" spans="1:5" ht="18.5" x14ac:dyDescent="0.45">
      <c r="A1" s="95" t="s">
        <v>73</v>
      </c>
    </row>
    <row r="3" spans="1:5" ht="15" thickBot="1" x14ac:dyDescent="0.4">
      <c r="A3" s="3" t="s">
        <v>37</v>
      </c>
    </row>
    <row r="4" spans="1:5" x14ac:dyDescent="0.35">
      <c r="A4" s="36" t="s">
        <v>17</v>
      </c>
      <c r="B4" s="112">
        <v>0.08</v>
      </c>
      <c r="C4" t="s">
        <v>21</v>
      </c>
    </row>
    <row r="5" spans="1:5" x14ac:dyDescent="0.35">
      <c r="A5" s="37" t="s">
        <v>5</v>
      </c>
      <c r="B5" s="113">
        <v>7.0000000000000007E-2</v>
      </c>
      <c r="C5" t="s">
        <v>21</v>
      </c>
    </row>
    <row r="6" spans="1:5" x14ac:dyDescent="0.35">
      <c r="A6" s="37" t="s">
        <v>4</v>
      </c>
      <c r="B6" s="114">
        <v>1000</v>
      </c>
    </row>
    <row r="7" spans="1:5" x14ac:dyDescent="0.35">
      <c r="A7" s="37" t="s">
        <v>19</v>
      </c>
      <c r="B7" s="115">
        <v>20</v>
      </c>
      <c r="C7" t="s">
        <v>20</v>
      </c>
    </row>
    <row r="8" spans="1:5" ht="15" thickBot="1" x14ac:dyDescent="0.4">
      <c r="A8" s="38" t="s">
        <v>18</v>
      </c>
      <c r="B8" s="116">
        <v>2</v>
      </c>
      <c r="C8" t="s">
        <v>6</v>
      </c>
    </row>
    <row r="9" spans="1:5" ht="15" thickBot="1" x14ac:dyDescent="0.4">
      <c r="A9" s="38" t="s">
        <v>3</v>
      </c>
      <c r="B9" s="48">
        <f>PV(B5/B8,B7*B8,-B4*B6/B8,-B6)</f>
        <v>1106.7753616864875</v>
      </c>
      <c r="C9" t="s">
        <v>43</v>
      </c>
    </row>
    <row r="10" spans="1:5" x14ac:dyDescent="0.35">
      <c r="B10" s="2"/>
    </row>
    <row r="11" spans="1:5" x14ac:dyDescent="0.35">
      <c r="A11" s="3" t="s">
        <v>28</v>
      </c>
    </row>
    <row r="12" spans="1:5" ht="15" thickBot="1" x14ac:dyDescent="0.4">
      <c r="A12" s="27" t="s">
        <v>27</v>
      </c>
    </row>
    <row r="13" spans="1:5" ht="15" thickBot="1" x14ac:dyDescent="0.4">
      <c r="A13" s="35" t="s">
        <v>9</v>
      </c>
      <c r="B13" s="29" t="s">
        <v>29</v>
      </c>
      <c r="C13" s="30" t="s">
        <v>30</v>
      </c>
      <c r="D13" s="1"/>
    </row>
    <row r="14" spans="1:5" x14ac:dyDescent="0.35">
      <c r="A14" s="19">
        <v>0</v>
      </c>
      <c r="B14" s="39" cm="1">
        <f t="array" ref="B14">BondPartial($B$4,$B$5,$B$6,$B$7,$B$8,A14)</f>
        <v>1106.7753616864895</v>
      </c>
      <c r="C14" s="31" cm="1">
        <f t="array" ref="C14">ABS(BondPartial($B$4,$B$5,$B$6,$B$7,$B$8,A14))/BondPartial($B$4,$B$5,$B$6,$B$7,$B$8,0)</f>
        <v>1</v>
      </c>
      <c r="D14" s="4" t="s">
        <v>23</v>
      </c>
    </row>
    <row r="15" spans="1:5" ht="16.5" x14ac:dyDescent="0.35">
      <c r="A15" s="23">
        <f>A14+1</f>
        <v>1</v>
      </c>
      <c r="B15" s="40" cm="1">
        <f t="array" ref="B15">BondPartial($B$4,$B$5,$B$6,$B$7,$B$8,A15)</f>
        <v>-11505.665992066288</v>
      </c>
      <c r="C15" s="32" cm="1">
        <f t="array" ref="C15">ABS(BondPartial($B$4,$B$5,$B$6,$B$7,$B$8,A15))/BondPartial($B$4,$B$5,$B$6,$B$7,$B$8,0)</f>
        <v>10.395665091906372</v>
      </c>
      <c r="D15" s="14" t="s">
        <v>26</v>
      </c>
      <c r="E15" t="s">
        <v>33</v>
      </c>
    </row>
    <row r="16" spans="1:5" ht="15" x14ac:dyDescent="0.4">
      <c r="A16" s="23">
        <f t="shared" ref="A16:A21" si="0">A15+1</f>
        <v>2</v>
      </c>
      <c r="B16" s="40" cm="1">
        <f t="array" ref="B16">BondPartial($B$4,$B$5,$B$6,$B$7,$B$8,A16)</f>
        <v>175476.89796859675</v>
      </c>
      <c r="C16" s="32" cm="1">
        <f t="array" ref="C16">ABS(BondPartial($B$4,$B$5,$B$6,$B$7,$B$8,A16))/BondPartial($B$4,$B$5,$B$6,$B$7,$B$8,0)</f>
        <v>158.54788970112904</v>
      </c>
      <c r="D16" s="15" t="s">
        <v>0</v>
      </c>
      <c r="E16" t="s">
        <v>34</v>
      </c>
    </row>
    <row r="17" spans="1:6" x14ac:dyDescent="0.35">
      <c r="A17" s="23">
        <f t="shared" si="0"/>
        <v>3</v>
      </c>
      <c r="B17" s="40" cm="1">
        <f t="array" ref="B17">BondPartial($B$4,$B$5,$B$6,$B$7,$B$8,A17)</f>
        <v>-3097261.589335856</v>
      </c>
      <c r="C17" s="32" cm="1">
        <f t="array" ref="C17">ABS(BondPartial($B$4,$B$5,$B$6,$B$7,$B$8,A17))/BondPartial($B$4,$B$5,$B$6,$B$7,$B$8,0)</f>
        <v>2798.4554920126611</v>
      </c>
      <c r="D17" s="14" t="s">
        <v>24</v>
      </c>
      <c r="E17" t="s">
        <v>35</v>
      </c>
    </row>
    <row r="18" spans="1:6" x14ac:dyDescent="0.35">
      <c r="A18" s="23">
        <f t="shared" si="0"/>
        <v>4</v>
      </c>
      <c r="B18" s="40" cm="1">
        <f t="array" ref="B18">BondPartial($B$4,$B$5,$B$6,$B$7,$B$8,A18)</f>
        <v>59085270.323174573</v>
      </c>
      <c r="C18" s="32" cm="1">
        <f t="array" ref="C18">ABS(BondPartial($B$4,$B$5,$B$6,$B$7,$B$8,A18))/BondPartial($B$4,$B$5,$B$6,$B$7,$B$8,0)</f>
        <v>53385.061114064942</v>
      </c>
      <c r="D18" s="14" t="s">
        <v>25</v>
      </c>
      <c r="E18" t="s">
        <v>36</v>
      </c>
    </row>
    <row r="19" spans="1:6" x14ac:dyDescent="0.35">
      <c r="A19" s="23">
        <f t="shared" si="0"/>
        <v>5</v>
      </c>
      <c r="B19" s="40" cm="1">
        <f t="array" ref="B19">BondPartial($B$4,$B$5,$B$6,$B$7,$B$8,A19)</f>
        <v>-1186350580.5429819</v>
      </c>
      <c r="C19" s="32" cm="1">
        <f t="array" ref="C19">ABS(BondPartial($B$4,$B$5,$B$6,$B$7,$B$8,A19))/BondPartial($B$4,$B$5,$B$6,$B$7,$B$8,0)</f>
        <v>1071898.2565127187</v>
      </c>
      <c r="D19" s="42" t="s">
        <v>38</v>
      </c>
    </row>
    <row r="20" spans="1:6" x14ac:dyDescent="0.35">
      <c r="A20" s="23">
        <f t="shared" si="0"/>
        <v>6</v>
      </c>
      <c r="B20" s="40" cm="1">
        <f t="array" ref="B20">BondPartial($B$4,$B$5,$B$6,$B$7,$B$8,A20)</f>
        <v>24763749893.068085</v>
      </c>
      <c r="C20" s="32" cm="1">
        <f t="array" ref="C20">ABS(BondPartial($B$4,$B$5,$B$6,$B$7,$B$8,A20))/BondPartial($B$4,$B$5,$B$6,$B$7,$B$8,0)</f>
        <v>22374684.827943236</v>
      </c>
      <c r="D20" s="42" t="s">
        <v>38</v>
      </c>
    </row>
    <row r="21" spans="1:6" ht="15" thickBot="1" x14ac:dyDescent="0.4">
      <c r="A21" s="33">
        <f t="shared" si="0"/>
        <v>7</v>
      </c>
      <c r="B21" s="41" cm="1">
        <f t="array" ref="B21">BondPartial($B$4,$B$5,$B$6,$B$7,$B$8,A21)</f>
        <v>-533863809385.04565</v>
      </c>
      <c r="C21" s="34" cm="1">
        <f t="array" ref="C21">ABS(BondPartial($B$4,$B$5,$B$6,$B$7,$B$8,A21))/BondPartial($B$4,$B$5,$B$6,$B$7,$B$8,0)</f>
        <v>482359680.08137721</v>
      </c>
      <c r="D21" s="42" t="s">
        <v>38</v>
      </c>
    </row>
    <row r="23" spans="1:6" x14ac:dyDescent="0.35">
      <c r="A23" s="3" t="s">
        <v>31</v>
      </c>
      <c r="B23" s="10" t="s">
        <v>8</v>
      </c>
    </row>
    <row r="24" spans="1:6" x14ac:dyDescent="0.35">
      <c r="A24" t="str">
        <f>"Using " &amp; TEXT(C24,"0") &amp;"-term Taylor Series as correct value"</f>
        <v>Using 100-term Taylor Series as correct value</v>
      </c>
      <c r="C24" s="5">
        <v>100</v>
      </c>
    </row>
    <row r="25" spans="1:6" x14ac:dyDescent="0.35">
      <c r="A25" s="27" t="s">
        <v>22</v>
      </c>
      <c r="B25" s="28"/>
    </row>
    <row r="26" spans="1:6" ht="15" thickBot="1" x14ac:dyDescent="0.4">
      <c r="A26" s="1" t="s">
        <v>1</v>
      </c>
      <c r="B26" t="s">
        <v>32</v>
      </c>
    </row>
    <row r="27" spans="1:6" ht="15" thickBot="1" x14ac:dyDescent="0.4">
      <c r="A27" s="19" t="s">
        <v>7</v>
      </c>
      <c r="B27" s="20">
        <v>1E-4</v>
      </c>
      <c r="C27" s="21">
        <f>B27*10</f>
        <v>1E-3</v>
      </c>
      <c r="D27" s="19" t="s">
        <v>7</v>
      </c>
      <c r="E27" s="20">
        <f>C27*10</f>
        <v>0.01</v>
      </c>
      <c r="F27" s="21">
        <f>E27*10</f>
        <v>0.1</v>
      </c>
    </row>
    <row r="28" spans="1:6" x14ac:dyDescent="0.35">
      <c r="A28" s="19">
        <v>1</v>
      </c>
      <c r="B28" s="22" t="str" cm="1">
        <f t="array" ref="B28">"$ "&amp;TEXT(BondTaylor($B$4,$B$5,$B$6,$B$7,$B$8,$A28,B$27),"0.000000")&amp; " (" &amp; TEXT(100*(BondTaylor($B$4,$B$5,$B$6,$B$7,$B$8,$A28,B$27)/BondTaylor($B$4,$B$5,$B$6,$B$7,$B$8,$C$24,B$27)),"0.000")&amp;"%)"</f>
        <v>$ -1.150567 (100.076%)</v>
      </c>
      <c r="C28" s="22" t="str" cm="1">
        <f t="array" ref="C28">"$ "&amp;TEXT(BondTaylor($B$4,$B$5,$B$6,$B$7,$B$8,$A28,C$27),"0.000000")&amp; " (" &amp; TEXT(100*(BondTaylor($B$4,$B$5,$B$6,$B$7,$B$8,$A28,C$27)/BondTaylor($B$4,$B$5,$B$6,$B$7,$B$8,$C$24,C$27)),"0.000")&amp;"%)"</f>
        <v>$ -11.505666 (100.764%)</v>
      </c>
      <c r="D28" s="19">
        <v>1</v>
      </c>
      <c r="E28" s="22" t="str" cm="1">
        <f t="array" ref="E28">"$ "&amp;TEXT(BondTaylor($B$4,$B$5,$B$6,$B$7,$B$8,$A28,E$27),"0.000000")&amp; " (" &amp; TEXT(100*(BondTaylor($B$4,$B$5,$B$6,$B$7,$B$8,$A28,E$27)/BondTaylor($B$4,$B$5,$B$6,$B$7,$B$8,$C$24,E$27)),"0.000")&amp;"%)"</f>
        <v>$ -115.056660 (107.756%)</v>
      </c>
      <c r="F28" s="25" t="str" cm="1">
        <f t="array" ref="F28">"$ "&amp;TEXT(BondTaylor($B$4,$B$5,$B$6,$B$7,$B$8,$A28,F$27),"0.000000")&amp; " (" &amp; TEXT(100*(BondTaylor($B$4,$B$5,$B$6,$B$7,$B$8,$A28,F$27)/BondTaylor($B$4,$B$5,$B$6,$B$7,$B$8,$C$24,F$27)),"0.000")&amp;"%)"</f>
        <v>$ -1150.566599 (186.802%)</v>
      </c>
    </row>
    <row r="29" spans="1:6" x14ac:dyDescent="0.35">
      <c r="A29" s="23">
        <f>A28+1</f>
        <v>2</v>
      </c>
      <c r="B29" s="24" t="str" cm="1">
        <f t="array" ref="B29">"$ "&amp;TEXT(BondTaylor($B$4,$B$5,$B$6,$B$7,$B$8,$A29,B$27),"0.000000")&amp; " (" &amp; TEXT(100*(BondTaylor($B$4,$B$5,$B$6,$B$7,$B$8,$A29,B$27)/BondTaylor($B$4,$B$5,$B$6,$B$7,$B$8,$C$24,B$27)),"0.000")&amp;"%)"</f>
        <v>$ -1.149689 (100.000%)</v>
      </c>
      <c r="C29" s="24" t="str" cm="1">
        <f t="array" ref="C29">"$ "&amp;TEXT(BondTaylor($B$4,$B$5,$B$6,$B$7,$B$8,$A29,C$27),"0.000000")&amp; " (" &amp; TEXT(100*(BondTaylor($B$4,$B$5,$B$6,$B$7,$B$8,$A29,C$27)/BondTaylor($B$4,$B$5,$B$6,$B$7,$B$8,$C$24,C$27)),"0.000")&amp;"%)"</f>
        <v>$ -11.417928 (99.996%)</v>
      </c>
      <c r="D29" s="23">
        <f>D28+1</f>
        <v>2</v>
      </c>
      <c r="E29" s="24" t="str" cm="1">
        <f t="array" ref="E29">"$ "&amp;TEXT(BondTaylor($B$4,$B$5,$B$6,$B$7,$B$8,$A29,E$27),"0.000000")&amp; " (" &amp; TEXT(100*(BondTaylor($B$4,$B$5,$B$6,$B$7,$B$8,$A29,E$27)/BondTaylor($B$4,$B$5,$B$6,$B$7,$B$8,$C$24,E$27)),"0.000")&amp;"%)"</f>
        <v>$ -106.282815 (99.539%)</v>
      </c>
      <c r="F29" s="26" t="str" cm="1">
        <f t="array" ref="F29">"$ "&amp;TEXT(BondTaylor($B$4,$B$5,$B$6,$B$7,$B$8,$A29,F$27),"0.000000")&amp; " (" &amp; TEXT(100*(BondTaylor($B$4,$B$5,$B$6,$B$7,$B$8,$A29,F$27)/BondTaylor($B$4,$B$5,$B$6,$B$7,$B$8,$C$24,F$27)),"0.000")&amp;"%)"</f>
        <v>$ -273.182109 (44.353%)</v>
      </c>
    </row>
    <row r="30" spans="1:6" x14ac:dyDescent="0.35">
      <c r="A30" s="23">
        <f t="shared" ref="A30:A34" si="1">A29+1</f>
        <v>3</v>
      </c>
      <c r="B30" s="24" t="str" cm="1">
        <f t="array" ref="B30">"$ "&amp;TEXT(BondTaylor($B$4,$B$5,$B$6,$B$7,$B$8,$A30,B$27),"0.000000")&amp; " (" &amp; TEXT(100*(BondTaylor($B$4,$B$5,$B$6,$B$7,$B$8,$A30,B$27)/BondTaylor($B$4,$B$5,$B$6,$B$7,$B$8,$C$24,B$27)),"0.000")&amp;"%)"</f>
        <v>$ -1.149690 (100.000%)</v>
      </c>
      <c r="C30" s="24" t="str" cm="1">
        <f t="array" ref="C30">"$ "&amp;TEXT(BondTaylor($B$4,$B$5,$B$6,$B$7,$B$8,$A30,C$27),"0.000000")&amp; " (" &amp; TEXT(100*(BondTaylor($B$4,$B$5,$B$6,$B$7,$B$8,$A30,C$27)/BondTaylor($B$4,$B$5,$B$6,$B$7,$B$8,$C$24,C$27)),"0.000")&amp;"%)"</f>
        <v>$ -11.418444 (100.000%)</v>
      </c>
      <c r="D30" s="23">
        <f t="shared" ref="D30:D39" si="2">D29+1</f>
        <v>3</v>
      </c>
      <c r="E30" s="24" t="str" cm="1">
        <f t="array" ref="E30">"$ "&amp;TEXT(BondTaylor($B$4,$B$5,$B$6,$B$7,$B$8,$A30,E$27),"0.000000")&amp; " (" &amp; TEXT(100*(BondTaylor($B$4,$B$5,$B$6,$B$7,$B$8,$A30,E$27)/BondTaylor($B$4,$B$5,$B$6,$B$7,$B$8,$C$24,E$27)),"0.000")&amp;"%)"</f>
        <v>$ -106.799025 (100.022%)</v>
      </c>
      <c r="F30" s="26" t="str" cm="1">
        <f t="array" ref="F30">"$ "&amp;TEXT(BondTaylor($B$4,$B$5,$B$6,$B$7,$B$8,$A30,F$27),"0.000000")&amp; " (" &amp; TEXT(100*(BondTaylor($B$4,$B$5,$B$6,$B$7,$B$8,$A30,F$27)/BondTaylor($B$4,$B$5,$B$6,$B$7,$B$8,$C$24,F$27)),"0.000")&amp;"%)"</f>
        <v>$ -789.392374 (128.163%)</v>
      </c>
    </row>
    <row r="31" spans="1:6" x14ac:dyDescent="0.35">
      <c r="A31" s="23">
        <f t="shared" si="1"/>
        <v>4</v>
      </c>
      <c r="B31" s="24" t="str" cm="1">
        <f t="array" ref="B31">"$ "&amp;TEXT(BondTaylor($B$4,$B$5,$B$6,$B$7,$B$8,$A31,B$27),"0.000000")&amp; " (" &amp; TEXT(100*(BondTaylor($B$4,$B$5,$B$6,$B$7,$B$8,$A31,B$27)/BondTaylor($B$4,$B$5,$B$6,$B$7,$B$8,$C$24,B$27)),"0.000")&amp;"%)"</f>
        <v>$ -1.149690 (100.000%)</v>
      </c>
      <c r="C31" s="24" t="str" cm="1">
        <f t="array" ref="C31">"$ "&amp;TEXT(BondTaylor($B$4,$B$5,$B$6,$B$7,$B$8,$A31,C$27),"0.000000")&amp; " (" &amp; TEXT(100*(BondTaylor($B$4,$B$5,$B$6,$B$7,$B$8,$A31,C$27)/BondTaylor($B$4,$B$5,$B$6,$B$7,$B$8,$C$24,C$27)),"0.000")&amp;"%)"</f>
        <v>$ -11.418441 (100.000%)</v>
      </c>
      <c r="D31" s="23">
        <f t="shared" si="2"/>
        <v>4</v>
      </c>
      <c r="E31" s="24" t="str" cm="1">
        <f t="array" ref="E31">"$ "&amp;TEXT(BondTaylor($B$4,$B$5,$B$6,$B$7,$B$8,$A31,E$27),"0.000000")&amp; " (" &amp; TEXT(100*(BondTaylor($B$4,$B$5,$B$6,$B$7,$B$8,$A31,E$27)/BondTaylor($B$4,$B$5,$B$6,$B$7,$B$8,$C$24,E$27)),"0.000")&amp;"%)"</f>
        <v>$ -106.774406 (99.999%)</v>
      </c>
      <c r="F31" s="26" t="str" cm="1">
        <f t="array" ref="F31">"$ "&amp;TEXT(BondTaylor($B$4,$B$5,$B$6,$B$7,$B$8,$A31,F$27),"0.000000")&amp; " (" &amp; TEXT(100*(BondTaylor($B$4,$B$5,$B$6,$B$7,$B$8,$A31,F$27)/BondTaylor($B$4,$B$5,$B$6,$B$7,$B$8,$C$24,F$27)),"0.000")&amp;"%)"</f>
        <v>$ -543.203748 (88.193%)</v>
      </c>
    </row>
    <row r="32" spans="1:6" x14ac:dyDescent="0.35">
      <c r="A32" s="12">
        <f t="shared" si="1"/>
        <v>5</v>
      </c>
      <c r="B32" s="16" t="str" cm="1">
        <f t="array" ref="B32">"$ "&amp;TEXT(BondTaylor($B$4,$B$5,$B$6,$B$7,$B$8,$A32,B$27),"0.000000")&amp; " (" &amp; TEXT(100*(BondTaylor($B$4,$B$5,$B$6,$B$7,$B$8,$A32,B$27)/BondTaylor($B$4,$B$5,$B$6,$B$7,$B$8,$C$24,B$27)),"0.000")&amp;"%)"</f>
        <v>$ -1.149690 (100.000%)</v>
      </c>
      <c r="C32" s="16" t="str" cm="1">
        <f t="array" ref="C32">"$ "&amp;TEXT(BondTaylor($B$4,$B$5,$B$6,$B$7,$B$8,$A32,C$27),"0.000000")&amp; " (" &amp; TEXT(100*(BondTaylor($B$4,$B$5,$B$6,$B$7,$B$8,$A32,C$27)/BondTaylor($B$4,$B$5,$B$6,$B$7,$B$8,$C$24,C$27)),"0.000")&amp;"%)"</f>
        <v>$ -11.418441 (100.000%)</v>
      </c>
      <c r="D32" s="23">
        <f t="shared" si="2"/>
        <v>5</v>
      </c>
      <c r="E32" s="24" t="str" cm="1">
        <f t="array" ref="E32">"$ "&amp;TEXT(BondTaylor($B$4,$B$5,$B$6,$B$7,$B$8,$A32,E$27),"0.000000")&amp; " (" &amp; TEXT(100*(BondTaylor($B$4,$B$5,$B$6,$B$7,$B$8,$A32,E$27)/BondTaylor($B$4,$B$5,$B$6,$B$7,$B$8,$C$24,E$27)),"0.000")&amp;"%)"</f>
        <v>$ -106.775395 (100.000%)</v>
      </c>
      <c r="F32" s="26" t="str" cm="1">
        <f t="array" ref="F32">"$ "&amp;TEXT(BondTaylor($B$4,$B$5,$B$6,$B$7,$B$8,$A32,F$27),"0.000000")&amp; " (" &amp; TEXT(100*(BondTaylor($B$4,$B$5,$B$6,$B$7,$B$8,$A32,F$27)/BondTaylor($B$4,$B$5,$B$6,$B$7,$B$8,$C$24,F$27)),"0.000")&amp;"%)"</f>
        <v>$ -642.066296 (104.244%)</v>
      </c>
    </row>
    <row r="33" spans="1:6" x14ac:dyDescent="0.35">
      <c r="A33" s="12">
        <f t="shared" si="1"/>
        <v>6</v>
      </c>
      <c r="B33" s="16" t="str" cm="1">
        <f t="array" ref="B33">"$ "&amp;TEXT(BondTaylor($B$4,$B$5,$B$6,$B$7,$B$8,$A33,B$27),"0.000000")&amp; " (" &amp; TEXT(100*(BondTaylor($B$4,$B$5,$B$6,$B$7,$B$8,$A33,B$27)/BondTaylor($B$4,$B$5,$B$6,$B$7,$B$8,$C$24,B$27)),"0.000")&amp;"%)"</f>
        <v>$ -1.149690 (100.000%)</v>
      </c>
      <c r="C33" s="16" t="str" cm="1">
        <f t="array" ref="C33">"$ "&amp;TEXT(BondTaylor($B$4,$B$5,$B$6,$B$7,$B$8,$A33,C$27),"0.000000")&amp; " (" &amp; TEXT(100*(BondTaylor($B$4,$B$5,$B$6,$B$7,$B$8,$A33,C$27)/BondTaylor($B$4,$B$5,$B$6,$B$7,$B$8,$C$24,C$27)),"0.000")&amp;"%)"</f>
        <v>$ -11.418441 (100.000%)</v>
      </c>
      <c r="D33" s="23">
        <f t="shared" si="2"/>
        <v>6</v>
      </c>
      <c r="E33" s="24" t="str" cm="1">
        <f t="array" ref="E33">"$ "&amp;TEXT(BondTaylor($B$4,$B$5,$B$6,$B$7,$B$8,$A33,E$27),"0.000000")&amp; " (" &amp; TEXT(100*(BondTaylor($B$4,$B$5,$B$6,$B$7,$B$8,$A33,E$27)/BondTaylor($B$4,$B$5,$B$6,$B$7,$B$8,$C$24,E$27)),"0.000")&amp;"%)"</f>
        <v>$ -106.775361 (100.000%)</v>
      </c>
      <c r="F33" s="26" t="str" cm="1">
        <f t="array" ref="F33">"$ "&amp;TEXT(BondTaylor($B$4,$B$5,$B$6,$B$7,$B$8,$A33,F$27),"0.000000")&amp; " (" &amp; TEXT(100*(BondTaylor($B$4,$B$5,$B$6,$B$7,$B$8,$A33,F$27)/BondTaylor($B$4,$B$5,$B$6,$B$7,$B$8,$C$24,F$27)),"0.000")&amp;"%)"</f>
        <v>$ -607.672199 (98.659%)</v>
      </c>
    </row>
    <row r="34" spans="1:6" x14ac:dyDescent="0.35">
      <c r="A34" s="12">
        <f t="shared" si="1"/>
        <v>7</v>
      </c>
      <c r="B34" s="16" t="str" cm="1">
        <f t="array" ref="B34">"$ "&amp;TEXT(BondTaylor($B$4,$B$5,$B$6,$B$7,$B$8,$A34,B$27),"0.000000")&amp; " (" &amp; TEXT(100*(BondTaylor($B$4,$B$5,$B$6,$B$7,$B$8,$A34,B$27)/BondTaylor($B$4,$B$5,$B$6,$B$7,$B$8,$C$24,B$27)),"0.000")&amp;"%)"</f>
        <v>$ -1.149690 (100.000%)</v>
      </c>
      <c r="C34" s="16" t="str" cm="1">
        <f t="array" ref="C34">"$ "&amp;TEXT(BondTaylor($B$4,$B$5,$B$6,$B$7,$B$8,$A34,C$27),"0.000000")&amp; " (" &amp; TEXT(100*(BondTaylor($B$4,$B$5,$B$6,$B$7,$B$8,$A34,C$27)/BondTaylor($B$4,$B$5,$B$6,$B$7,$B$8,$C$24,C$27)),"0.000")&amp;"%)"</f>
        <v>$ -11.418441 (100.000%)</v>
      </c>
      <c r="D34" s="23">
        <f t="shared" si="2"/>
        <v>7</v>
      </c>
      <c r="E34" s="24" t="str" cm="1">
        <f t="array" ref="E34">"$ "&amp;TEXT(BondTaylor($B$4,$B$5,$B$6,$B$7,$B$8,$A34,E$27),"0.000000")&amp; " (" &amp; TEXT(100*(BondTaylor($B$4,$B$5,$B$6,$B$7,$B$8,$A34,E$27)/BondTaylor($B$4,$B$5,$B$6,$B$7,$B$8,$C$24,E$27)),"0.000")&amp;"%)"</f>
        <v>$ -106.775362 (100.000%)</v>
      </c>
      <c r="F34" s="26" t="str" cm="1">
        <f t="array" ref="F34">"$ "&amp;TEXT(BondTaylor($B$4,$B$5,$B$6,$B$7,$B$8,$A34,F$27),"0.000000")&amp; " (" &amp; TEXT(100*(BondTaylor($B$4,$B$5,$B$6,$B$7,$B$8,$A34,F$27)/BondTaylor($B$4,$B$5,$B$6,$B$7,$B$8,$C$24,F$27)),"0.000")&amp;"%)"</f>
        <v>$ -618.264735 (100.379%)</v>
      </c>
    </row>
    <row r="35" spans="1:6" x14ac:dyDescent="0.35">
      <c r="A35" s="12">
        <f t="shared" ref="A35:A38" si="3">A34+1</f>
        <v>8</v>
      </c>
      <c r="B35" s="16" t="str" cm="1">
        <f t="array" ref="B35">"$ "&amp;TEXT(BondTaylor($B$4,$B$5,$B$6,$B$7,$B$8,$A35,B$27),"0.000000")&amp; " (" &amp; TEXT(100*(BondTaylor($B$4,$B$5,$B$6,$B$7,$B$8,$A35,B$27)/BondTaylor($B$4,$B$5,$B$6,$B$7,$B$8,$C$24,B$27)),"0.000")&amp;"%)"</f>
        <v>$ -1.149690 (100.000%)</v>
      </c>
      <c r="C35" s="16" t="str" cm="1">
        <f t="array" ref="C35">"$ "&amp;TEXT(BondTaylor($B$4,$B$5,$B$6,$B$7,$B$8,$A35,C$27),"0.000000")&amp; " (" &amp; TEXT(100*(BondTaylor($B$4,$B$5,$B$6,$B$7,$B$8,$A35,C$27)/BondTaylor($B$4,$B$5,$B$6,$B$7,$B$8,$C$24,C$27)),"0.000")&amp;"%)"</f>
        <v>$ -11.418441 (100.000%)</v>
      </c>
      <c r="D35" s="23">
        <f t="shared" si="2"/>
        <v>8</v>
      </c>
      <c r="E35" s="24" t="str" cm="1">
        <f t="array" ref="E35">"$ "&amp;TEXT(BondTaylor($B$4,$B$5,$B$6,$B$7,$B$8,$A35,E$27),"0.000000")&amp; " (" &amp; TEXT(100*(BondTaylor($B$4,$B$5,$B$6,$B$7,$B$8,$A35,E$27)/BondTaylor($B$4,$B$5,$B$6,$B$7,$B$8,$C$24,E$27)),"0.000")&amp;"%)"</f>
        <v>$ -106.775362 (100.000%)</v>
      </c>
      <c r="F35" s="26" t="str" cm="1">
        <f t="array" ref="F35">"$ "&amp;TEXT(BondTaylor($B$4,$B$5,$B$6,$B$7,$B$8,$A35,F$27),"0.000000")&amp; " (" &amp; TEXT(100*(BondTaylor($B$4,$B$5,$B$6,$B$7,$B$8,$A35,F$27)/BondTaylor($B$4,$B$5,$B$6,$B$7,$B$8,$C$24,F$27)),"0.000")&amp;"%)"</f>
        <v>$ -615.328163 (99.902%)</v>
      </c>
    </row>
    <row r="36" spans="1:6" x14ac:dyDescent="0.35">
      <c r="A36" s="12">
        <f t="shared" si="3"/>
        <v>9</v>
      </c>
      <c r="B36" s="16" t="str" cm="1">
        <f t="array" ref="B36">"$ "&amp;TEXT(BondTaylor($B$4,$B$5,$B$6,$B$7,$B$8,$A36,B$27),"0.000000")&amp; " (" &amp; TEXT(100*(BondTaylor($B$4,$B$5,$B$6,$B$7,$B$8,$A36,B$27)/BondTaylor($B$4,$B$5,$B$6,$B$7,$B$8,$C$24,B$27)),"0.000")&amp;"%)"</f>
        <v>$ -1.149690 (100.000%)</v>
      </c>
      <c r="C36" s="16" t="str" cm="1">
        <f t="array" ref="C36">"$ "&amp;TEXT(BondTaylor($B$4,$B$5,$B$6,$B$7,$B$8,$A36,C$27),"0.000000")&amp; " (" &amp; TEXT(100*(BondTaylor($B$4,$B$5,$B$6,$B$7,$B$8,$A36,C$27)/BondTaylor($B$4,$B$5,$B$6,$B$7,$B$8,$C$24,C$27)),"0.000")&amp;"%)"</f>
        <v>$ -11.418441 (100.000%)</v>
      </c>
      <c r="D36" s="23">
        <f t="shared" si="2"/>
        <v>9</v>
      </c>
      <c r="E36" s="24" t="str" cm="1">
        <f t="array" ref="E36">"$ "&amp;TEXT(BondTaylor($B$4,$B$5,$B$6,$B$7,$B$8,$A36,E$27),"0.000000")&amp; " (" &amp; TEXT(100*(BondTaylor($B$4,$B$5,$B$6,$B$7,$B$8,$A36,E$27)/BondTaylor($B$4,$B$5,$B$6,$B$7,$B$8,$C$24,E$27)),"0.000")&amp;"%)"</f>
        <v>$ -106.775362 (100.000%)</v>
      </c>
      <c r="F36" s="26" t="str" cm="1">
        <f t="array" ref="F36">"$ "&amp;TEXT(BondTaylor($B$4,$B$5,$B$6,$B$7,$B$8,$A36,F$27),"0.000000")&amp; " (" &amp; TEXT(100*(BondTaylor($B$4,$B$5,$B$6,$B$7,$B$8,$A36,F$27)/BondTaylor($B$4,$B$5,$B$6,$B$7,$B$8,$C$24,F$27)),"0.000")&amp;"%)"</f>
        <v>$ -616.070756 (100.023%)</v>
      </c>
    </row>
    <row r="37" spans="1:6" x14ac:dyDescent="0.35">
      <c r="A37" s="12">
        <f t="shared" si="3"/>
        <v>10</v>
      </c>
      <c r="B37" s="16" t="str" cm="1">
        <f t="array" ref="B37">"$ "&amp;TEXT(BondTaylor($B$4,$B$5,$B$6,$B$7,$B$8,$A37,B$27),"0.000000")&amp; " (" &amp; TEXT(100*(BondTaylor($B$4,$B$5,$B$6,$B$7,$B$8,$A37,B$27)/BondTaylor($B$4,$B$5,$B$6,$B$7,$B$8,$C$24,B$27)),"0.000")&amp;"%)"</f>
        <v>$ -1.149690 (100.000%)</v>
      </c>
      <c r="C37" s="16" t="str" cm="1">
        <f t="array" ref="C37">"$ "&amp;TEXT(BondTaylor($B$4,$B$5,$B$6,$B$7,$B$8,$A37,C$27),"0.000000")&amp; " (" &amp; TEXT(100*(BondTaylor($B$4,$B$5,$B$6,$B$7,$B$8,$A37,C$27)/BondTaylor($B$4,$B$5,$B$6,$B$7,$B$8,$C$24,C$27)),"0.000")&amp;"%)"</f>
        <v>$ -11.418441 (100.000%)</v>
      </c>
      <c r="D37" s="23">
        <f t="shared" si="2"/>
        <v>10</v>
      </c>
      <c r="E37" s="24" t="str" cm="1">
        <f t="array" ref="E37">"$ "&amp;TEXT(BondTaylor($B$4,$B$5,$B$6,$B$7,$B$8,$A37,E$27),"0.000000")&amp; " (" &amp; TEXT(100*(BondTaylor($B$4,$B$5,$B$6,$B$7,$B$8,$A37,E$27)/BondTaylor($B$4,$B$5,$B$6,$B$7,$B$8,$C$24,E$27)),"0.000")&amp;"%)"</f>
        <v>$ -106.775362 (100.000%)</v>
      </c>
      <c r="F37" s="26" t="str" cm="1">
        <f t="array" ref="F37">"$ "&amp;TEXT(BondTaylor($B$4,$B$5,$B$6,$B$7,$B$8,$A37,F$27),"0.000000")&amp; " (" &amp; TEXT(100*(BondTaylor($B$4,$B$5,$B$6,$B$7,$B$8,$A37,F$27)/BondTaylor($B$4,$B$5,$B$6,$B$7,$B$8,$C$24,F$27)),"0.000")&amp;"%)"</f>
        <v>$ -615.897629 (99.995%)</v>
      </c>
    </row>
    <row r="38" spans="1:6" x14ac:dyDescent="0.35">
      <c r="A38" s="12">
        <f t="shared" si="3"/>
        <v>11</v>
      </c>
      <c r="B38" s="16" t="str" cm="1">
        <f t="array" ref="B38">"$ "&amp;TEXT(BondTaylor($B$4,$B$5,$B$6,$B$7,$B$8,$A38,B$27),"0.000000")&amp; " (" &amp; TEXT(100*(BondTaylor($B$4,$B$5,$B$6,$B$7,$B$8,$A38,B$27)/BondTaylor($B$4,$B$5,$B$6,$B$7,$B$8,$C$24,B$27)),"0.000")&amp;"%)"</f>
        <v>$ -1.149690 (100.000%)</v>
      </c>
      <c r="C38" s="16" t="str" cm="1">
        <f t="array" ref="C38">"$ "&amp;TEXT(BondTaylor($B$4,$B$5,$B$6,$B$7,$B$8,$A38,C$27),"0.000000")&amp; " (" &amp; TEXT(100*(BondTaylor($B$4,$B$5,$B$6,$B$7,$B$8,$A38,C$27)/BondTaylor($B$4,$B$5,$B$6,$B$7,$B$8,$C$24,C$27)),"0.000")&amp;"%)"</f>
        <v>$ -11.418441 (100.000%)</v>
      </c>
      <c r="D38" s="23">
        <f t="shared" si="2"/>
        <v>11</v>
      </c>
      <c r="E38" s="24" t="str" cm="1">
        <f t="array" ref="E38">"$ "&amp;TEXT(BondTaylor($B$4,$B$5,$B$6,$B$7,$B$8,$A38,E$27),"0.000000")&amp; " (" &amp; TEXT(100*(BondTaylor($B$4,$B$5,$B$6,$B$7,$B$8,$A38,E$27)/BondTaylor($B$4,$B$5,$B$6,$B$7,$B$8,$C$24,E$27)),"0.000")&amp;"%)"</f>
        <v>$ -106.775362 (100.000%)</v>
      </c>
      <c r="F38" s="26" t="str" cm="1">
        <f t="array" ref="F38">"$ "&amp;TEXT(BondTaylor($B$4,$B$5,$B$6,$B$7,$B$8,$A38,F$27),"0.000000")&amp; " (" &amp; TEXT(100*(BondTaylor($B$4,$B$5,$B$6,$B$7,$B$8,$A38,F$27)/BondTaylor($B$4,$B$5,$B$6,$B$7,$B$8,$C$24,F$27)),"0.000")&amp;"%)"</f>
        <v>$ -615.935168 (100.001%)</v>
      </c>
    </row>
    <row r="39" spans="1:6" x14ac:dyDescent="0.35">
      <c r="A39" s="12">
        <f t="shared" ref="A39" si="4">A38+1</f>
        <v>12</v>
      </c>
      <c r="B39" s="16" t="str" cm="1">
        <f t="array" ref="B39">"$ "&amp;TEXT(BondTaylor($B$4,$B$5,$B$6,$B$7,$B$8,$A39,B$27),"0.000000")&amp; " (" &amp; TEXT(100*(BondTaylor($B$4,$B$5,$B$6,$B$7,$B$8,$A39,B$27)/BondTaylor($B$4,$B$5,$B$6,$B$7,$B$8,$C$24,B$27)),"0.000")&amp;"%)"</f>
        <v>$ -1.149690 (100.000%)</v>
      </c>
      <c r="C39" s="16" t="str" cm="1">
        <f t="array" ref="C39">"$ "&amp;TEXT(BondTaylor($B$4,$B$5,$B$6,$B$7,$B$8,$A39,C$27),"0.000000")&amp; " (" &amp; TEXT(100*(BondTaylor($B$4,$B$5,$B$6,$B$7,$B$8,$A39,C$27)/BondTaylor($B$4,$B$5,$B$6,$B$7,$B$8,$C$24,C$27)),"0.000")&amp;"%)"</f>
        <v>$ -11.418441 (100.000%)</v>
      </c>
      <c r="D39" s="23">
        <f t="shared" si="2"/>
        <v>12</v>
      </c>
      <c r="E39" s="24" t="str" cm="1">
        <f t="array" ref="E39">"$ "&amp;TEXT(BondTaylor($B$4,$B$5,$B$6,$B$7,$B$8,$A39,E$27),"0.000000")&amp; " (" &amp; TEXT(100*(BondTaylor($B$4,$B$5,$B$6,$B$7,$B$8,$A39,E$27)/BondTaylor($B$4,$B$5,$B$6,$B$7,$B$8,$C$24,E$27)),"0.000")&amp;"%)"</f>
        <v>$ -106.775362 (100.000%)</v>
      </c>
      <c r="F39" s="26" t="str" cm="1">
        <f t="array" ref="F39">"$ "&amp;TEXT(BondTaylor($B$4,$B$5,$B$6,$B$7,$B$8,$A39,F$27),"0.000000")&amp; " (" &amp; TEXT(100*(BondTaylor($B$4,$B$5,$B$6,$B$7,$B$8,$A39,F$27)/BondTaylor($B$4,$B$5,$B$6,$B$7,$B$8,$C$24,F$27)),"0.000")&amp;"%)"</f>
        <v>$ -615.927542 (100.000%)</v>
      </c>
    </row>
    <row r="40" spans="1:6" x14ac:dyDescent="0.35">
      <c r="A40" s="12">
        <f t="shared" ref="A40" si="5">A39+1</f>
        <v>13</v>
      </c>
      <c r="B40" s="16" t="str" cm="1">
        <f t="array" ref="B40">"$ "&amp;TEXT(BondTaylor($B$4,$B$5,$B$6,$B$7,$B$8,$A40,B$27),"0.000000")&amp; " (" &amp; TEXT(100*(BondTaylor($B$4,$B$5,$B$6,$B$7,$B$8,$A40,B$27)/BondTaylor($B$4,$B$5,$B$6,$B$7,$B$8,$C$24,B$27)),"0.000")&amp;"%)"</f>
        <v>$ -1.149690 (100.000%)</v>
      </c>
      <c r="C40" s="16" t="str" cm="1">
        <f t="array" ref="C40">"$ "&amp;TEXT(BondTaylor($B$4,$B$5,$B$6,$B$7,$B$8,$A40,C$27),"0.000000")&amp; " (" &amp; TEXT(100*(BondTaylor($B$4,$B$5,$B$6,$B$7,$B$8,$A40,C$27)/BondTaylor($B$4,$B$5,$B$6,$B$7,$B$8,$C$24,C$27)),"0.000")&amp;"%)"</f>
        <v>$ -11.418441 (100.000%)</v>
      </c>
      <c r="D40" s="23">
        <f t="shared" ref="D40" si="6">D39+1</f>
        <v>13</v>
      </c>
      <c r="E40" s="24" t="str" cm="1">
        <f t="array" ref="E40">"$ "&amp;TEXT(BondTaylor($B$4,$B$5,$B$6,$B$7,$B$8,$A40,E$27),"0.000000")&amp; " (" &amp; TEXT(100*(BondTaylor($B$4,$B$5,$B$6,$B$7,$B$8,$A40,E$27)/BondTaylor($B$4,$B$5,$B$6,$B$7,$B$8,$C$24,E$27)),"0.000")&amp;"%)"</f>
        <v>$ -106.775362 (100.000%)</v>
      </c>
      <c r="F40" s="26" t="str" cm="1">
        <f t="array" ref="F40">"$ "&amp;TEXT(BondTaylor($B$4,$B$5,$B$6,$B$7,$B$8,$A40,F$27),"0.000000")&amp; " (" &amp; TEXT(100*(BondTaylor($B$4,$B$5,$B$6,$B$7,$B$8,$A40,F$27)/BondTaylor($B$4,$B$5,$B$6,$B$7,$B$8,$C$24,F$27)),"0.000")&amp;"%)"</f>
        <v>$ -615.929003 (100.000%)</v>
      </c>
    </row>
    <row r="41" spans="1:6" ht="15" thickBot="1" x14ac:dyDescent="0.4">
      <c r="A41" s="13">
        <f t="shared" ref="A41" si="7">A40+1</f>
        <v>14</v>
      </c>
      <c r="B41" s="17" t="str" cm="1">
        <f t="array" ref="B41">"$ "&amp;TEXT(BondTaylor($B$4,$B$5,$B$6,$B$7,$B$8,$A41,B$27),"0.000000")&amp; " (" &amp; TEXT(100*(BondTaylor($B$4,$B$5,$B$6,$B$7,$B$8,$A41,B$27)/BondTaylor($B$4,$B$5,$B$6,$B$7,$B$8,$C$24,B$27)),"0.000")&amp;"%)"</f>
        <v>$ -1.149690 (100.000%)</v>
      </c>
      <c r="C41" s="17" t="str" cm="1">
        <f t="array" ref="C41">"$ "&amp;TEXT(BondTaylor($B$4,$B$5,$B$6,$B$7,$B$8,$A41,C$27),"0.000000")&amp; " (" &amp; TEXT(100*(BondTaylor($B$4,$B$5,$B$6,$B$7,$B$8,$A41,C$27)/BondTaylor($B$4,$B$5,$B$6,$B$7,$B$8,$C$24,C$27)),"0.000")&amp;"%)"</f>
        <v>$ -11.418441 (100.000%)</v>
      </c>
      <c r="D41" s="13">
        <f t="shared" ref="D41" si="8">D40+1</f>
        <v>14</v>
      </c>
      <c r="E41" s="17" t="str" cm="1">
        <f t="array" ref="E41">"$ "&amp;TEXT(BondTaylor($B$4,$B$5,$B$6,$B$7,$B$8,$A41,E$27),"0.000000")&amp; " (" &amp; TEXT(100*(BondTaylor($B$4,$B$5,$B$6,$B$7,$B$8,$A41,E$27)/BondTaylor($B$4,$B$5,$B$6,$B$7,$B$8,$C$24,E$27)),"0.000")&amp;"%)"</f>
        <v>$ -106.775362 (100.000%)</v>
      </c>
      <c r="F41" s="18" t="str" cm="1">
        <f t="array" ref="F41">"$ "&amp;TEXT(BondTaylor($B$4,$B$5,$B$6,$B$7,$B$8,$A41,F$27),"0.000000")&amp; " (" &amp; TEXT(100*(BondTaylor($B$4,$B$5,$B$6,$B$7,$B$8,$A41,F$27)/BondTaylor($B$4,$B$5,$B$6,$B$7,$B$8,$C$24,F$27)),"0.000")&amp;"%)"</f>
        <v>$ -615.928738 (100.000%)</v>
      </c>
    </row>
    <row r="42" spans="1:6" ht="15" thickBot="1" x14ac:dyDescent="0.4">
      <c r="A42" s="11">
        <f>C24</f>
        <v>100</v>
      </c>
      <c r="B42" s="8" cm="1">
        <f t="array" ref="B42">BondTaylor($B$4,$B$5,$B$6,$B$7,$B$8,$A42,B$27)</f>
        <v>-1.1496897306809608</v>
      </c>
      <c r="C42" s="9" cm="1">
        <f t="array" ref="C42">BondTaylor($B$4,$B$5,$B$6,$B$7,$B$8,$A42,C$27)</f>
        <v>-11.418441301312583</v>
      </c>
      <c r="D42" s="13">
        <v>100</v>
      </c>
      <c r="E42" s="6" cm="1">
        <f t="array" ref="E42">BondTaylor($B$4,$B$5,$B$6,$B$7,$B$8,$A42,E$27)</f>
        <v>-106.77536168648791</v>
      </c>
      <c r="F42" s="7" cm="1">
        <f t="array" ref="F42">BondTaylor($B$4,$B$5,$B$6,$B$7,$B$8,$A42,F$27)</f>
        <v>-615.92877683147583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O37"/>
  <sheetViews>
    <sheetView zoomScaleNormal="100" workbookViewId="0"/>
  </sheetViews>
  <sheetFormatPr defaultColWidth="8.6328125" defaultRowHeight="15.5" x14ac:dyDescent="0.35"/>
  <cols>
    <col min="1" max="1" width="66.453125" style="50" customWidth="1"/>
    <col min="2" max="2" width="11.08984375" style="50" customWidth="1"/>
    <col min="3" max="3" width="16.26953125" style="50" customWidth="1"/>
    <col min="4" max="4" width="63.36328125" style="50" bestFit="1" customWidth="1"/>
    <col min="5" max="5" width="12.90625" style="50" bestFit="1" customWidth="1"/>
    <col min="6" max="6" width="11.36328125" style="50" bestFit="1" customWidth="1"/>
    <col min="7" max="7" width="12.36328125" style="50" bestFit="1" customWidth="1"/>
    <col min="8" max="8" width="12.08984375" style="50" bestFit="1" customWidth="1"/>
    <col min="9" max="9" width="12.453125" style="50" bestFit="1" customWidth="1"/>
    <col min="10" max="10" width="21.08984375" style="50" bestFit="1" customWidth="1"/>
    <col min="11" max="12" width="8.90625" style="50" bestFit="1" customWidth="1"/>
    <col min="13" max="13" width="24.6328125" style="50" bestFit="1" customWidth="1"/>
    <col min="14" max="16384" width="8.6328125" style="50"/>
  </cols>
  <sheetData>
    <row r="1" spans="1:11" ht="18.5" x14ac:dyDescent="0.45">
      <c r="A1" s="81" t="s">
        <v>72</v>
      </c>
      <c r="B1" s="80"/>
      <c r="C1" s="80"/>
      <c r="D1" s="80"/>
    </row>
    <row r="2" spans="1:11" x14ac:dyDescent="0.35">
      <c r="B2" s="56"/>
      <c r="C2" s="56"/>
      <c r="D2" s="65"/>
      <c r="E2" s="56"/>
      <c r="F2" s="56"/>
      <c r="G2" s="56"/>
      <c r="H2" s="56"/>
      <c r="I2" s="56"/>
      <c r="J2" s="56"/>
      <c r="K2" s="56"/>
    </row>
    <row r="3" spans="1:11" ht="18.5" x14ac:dyDescent="0.35">
      <c r="A3" s="57" t="s">
        <v>69</v>
      </c>
      <c r="B3" s="56"/>
      <c r="C3" s="56"/>
      <c r="D3" s="56"/>
      <c r="E3" s="56"/>
      <c r="F3" s="56"/>
      <c r="G3" s="56"/>
      <c r="H3" s="56"/>
      <c r="I3" s="56"/>
      <c r="J3" s="56"/>
      <c r="K3" s="56"/>
    </row>
    <row r="4" spans="1:11" ht="16" thickBot="1" x14ac:dyDescent="0.4">
      <c r="B4" s="56"/>
      <c r="C4" s="56"/>
      <c r="D4" s="56"/>
      <c r="E4" s="56"/>
      <c r="F4" s="56"/>
      <c r="G4" s="56"/>
      <c r="H4" s="56"/>
      <c r="I4" s="56"/>
      <c r="J4" s="56"/>
      <c r="K4" s="56"/>
    </row>
    <row r="5" spans="1:11" x14ac:dyDescent="0.35">
      <c r="A5" s="66" t="s">
        <v>56</v>
      </c>
      <c r="B5" s="56"/>
      <c r="C5" s="56"/>
      <c r="D5" s="56"/>
      <c r="E5" s="56"/>
      <c r="F5" s="56"/>
      <c r="G5" s="56"/>
      <c r="H5" s="56"/>
      <c r="I5" s="56"/>
      <c r="J5" s="56"/>
      <c r="K5" s="56"/>
    </row>
    <row r="6" spans="1:11" x14ac:dyDescent="0.35">
      <c r="A6" s="67">
        <v>1</v>
      </c>
      <c r="B6" s="56"/>
      <c r="C6" s="56"/>
      <c r="D6" s="56"/>
      <c r="E6" s="56"/>
      <c r="F6" s="56"/>
      <c r="G6" s="56"/>
      <c r="H6" s="56"/>
      <c r="I6" s="56"/>
      <c r="J6" s="56"/>
      <c r="K6" s="56"/>
    </row>
    <row r="7" spans="1:11" x14ac:dyDescent="0.35">
      <c r="A7" s="67">
        <v>2</v>
      </c>
      <c r="B7" s="56"/>
      <c r="C7" s="56"/>
      <c r="D7" s="56"/>
      <c r="E7" s="56"/>
      <c r="F7" s="56"/>
      <c r="G7" s="56"/>
      <c r="H7" s="56"/>
      <c r="I7" s="56"/>
      <c r="J7" s="56"/>
      <c r="K7" s="56"/>
    </row>
    <row r="8" spans="1:11" x14ac:dyDescent="0.35">
      <c r="A8" s="67">
        <v>3</v>
      </c>
      <c r="B8" s="56"/>
      <c r="C8" s="56"/>
      <c r="D8" s="56"/>
      <c r="E8" s="56"/>
      <c r="F8" s="56"/>
      <c r="G8" s="56"/>
      <c r="H8" s="56"/>
      <c r="I8" s="56"/>
      <c r="J8" s="56"/>
      <c r="K8" s="56"/>
    </row>
    <row r="9" spans="1:11" x14ac:dyDescent="0.35">
      <c r="A9" s="67">
        <v>4</v>
      </c>
      <c r="B9" s="56"/>
      <c r="C9" s="56"/>
      <c r="D9" s="56"/>
      <c r="E9" s="56"/>
      <c r="F9" s="56"/>
      <c r="G9" s="56"/>
      <c r="H9" s="56"/>
      <c r="I9" s="56"/>
      <c r="J9" s="56"/>
      <c r="K9" s="56"/>
    </row>
    <row r="10" spans="1:11" ht="16" thickBot="1" x14ac:dyDescent="0.4">
      <c r="A10" s="68">
        <v>10</v>
      </c>
      <c r="B10" s="56"/>
      <c r="C10" s="56"/>
      <c r="D10" s="56"/>
      <c r="E10" s="56"/>
      <c r="F10" s="56"/>
      <c r="G10" s="56"/>
      <c r="H10" s="56"/>
      <c r="I10" s="56"/>
      <c r="J10" s="56"/>
      <c r="K10" s="56"/>
    </row>
    <row r="11" spans="1:11" ht="18.5" x14ac:dyDescent="0.35">
      <c r="A11" s="57"/>
      <c r="B11" s="56"/>
      <c r="C11" s="56"/>
      <c r="D11" s="56"/>
      <c r="E11" s="56"/>
      <c r="F11" s="56"/>
      <c r="G11" s="56"/>
      <c r="H11" s="56"/>
      <c r="I11" s="56"/>
      <c r="J11" s="56"/>
      <c r="K11" s="56"/>
    </row>
    <row r="12" spans="1:11" ht="19" thickBot="1" x14ac:dyDescent="0.4">
      <c r="A12" s="57" t="s">
        <v>45</v>
      </c>
      <c r="B12" s="56"/>
      <c r="C12" s="56"/>
      <c r="D12" s="56"/>
      <c r="E12" s="56"/>
      <c r="F12" s="56"/>
      <c r="G12" s="56"/>
      <c r="H12" s="56"/>
      <c r="I12" s="56"/>
      <c r="J12" s="56"/>
      <c r="K12" s="56"/>
    </row>
    <row r="13" spans="1:11" x14ac:dyDescent="0.35">
      <c r="A13" s="49" t="s">
        <v>77</v>
      </c>
      <c r="B13" s="56"/>
      <c r="C13" s="56"/>
      <c r="D13" s="56"/>
      <c r="E13" s="56"/>
      <c r="F13" s="56"/>
      <c r="G13" s="56"/>
      <c r="H13" s="56"/>
      <c r="I13" s="56"/>
      <c r="J13" s="56"/>
      <c r="K13" s="56"/>
    </row>
    <row r="14" spans="1:11" ht="16" thickBot="1" x14ac:dyDescent="0.4">
      <c r="A14" s="54">
        <f>SUM(A6:A10)</f>
        <v>20</v>
      </c>
      <c r="B14" s="56"/>
      <c r="C14" s="56"/>
      <c r="D14" s="56"/>
      <c r="E14" s="56"/>
      <c r="F14" s="56"/>
      <c r="G14" s="56"/>
      <c r="H14" s="56"/>
      <c r="I14" s="56"/>
      <c r="J14" s="56"/>
      <c r="K14" s="56"/>
    </row>
    <row r="15" spans="1:11" x14ac:dyDescent="0.35">
      <c r="A15" s="55"/>
      <c r="B15" s="56"/>
      <c r="C15" s="56"/>
      <c r="D15" s="56"/>
      <c r="E15" s="56"/>
      <c r="F15" s="56"/>
      <c r="G15" s="56"/>
      <c r="H15" s="56"/>
      <c r="I15" s="56"/>
      <c r="J15" s="56"/>
      <c r="K15" s="56"/>
    </row>
    <row r="16" spans="1:11" ht="18.5" x14ac:dyDescent="0.35">
      <c r="A16" s="57"/>
      <c r="B16" s="56"/>
      <c r="C16" s="56"/>
      <c r="D16" s="56"/>
      <c r="E16" s="56"/>
      <c r="F16" s="56"/>
      <c r="G16" s="56"/>
      <c r="H16" s="56"/>
      <c r="I16" s="56"/>
      <c r="J16" s="56"/>
      <c r="K16" s="56"/>
    </row>
    <row r="17" spans="1:15" ht="19" thickBot="1" x14ac:dyDescent="0.4">
      <c r="A17" s="51" t="s">
        <v>47</v>
      </c>
      <c r="B17" s="56"/>
      <c r="C17" s="56"/>
      <c r="D17" s="56"/>
      <c r="E17" s="56"/>
      <c r="F17" s="56"/>
      <c r="G17" s="56"/>
      <c r="H17" s="56"/>
      <c r="I17" s="56"/>
      <c r="J17" s="56"/>
      <c r="K17" s="56"/>
    </row>
    <row r="18" spans="1:15" x14ac:dyDescent="0.35">
      <c r="A18" s="66" t="s">
        <v>52</v>
      </c>
      <c r="B18" s="56"/>
      <c r="D18" s="56"/>
      <c r="E18" s="56"/>
      <c r="F18" s="56"/>
      <c r="G18" s="56"/>
      <c r="H18" s="56"/>
      <c r="I18" s="56"/>
      <c r="J18" s="56"/>
      <c r="K18" s="56"/>
    </row>
    <row r="19" spans="1:15" ht="31" x14ac:dyDescent="0.35">
      <c r="A19" s="63" t="s">
        <v>54</v>
      </c>
      <c r="B19" s="56"/>
      <c r="E19" s="56"/>
      <c r="F19" s="56"/>
      <c r="G19" s="56"/>
      <c r="H19" s="56"/>
      <c r="I19" s="56"/>
      <c r="J19" s="56"/>
      <c r="K19" s="56"/>
    </row>
    <row r="20" spans="1:15" ht="16" thickBot="1" x14ac:dyDescent="0.4">
      <c r="A20" s="69" cm="1">
        <f t="array" aca="1" ref="A20" ca="1">_xlfn.LAMBDA(_xlpm.data,IF(OR(WEEKDAY(TODAY())=7,WEEKDAY(TODAY())=1),"You Need a Break",SUM(_xlpm.data)))({1;2;3;4;10})</f>
        <v>20</v>
      </c>
      <c r="B20" s="56"/>
      <c r="D20" s="56"/>
      <c r="E20" s="56"/>
      <c r="F20" s="56"/>
      <c r="G20" s="56"/>
      <c r="H20" s="56"/>
      <c r="I20" s="56"/>
      <c r="J20" s="56"/>
      <c r="K20" s="56"/>
    </row>
    <row r="21" spans="1:15" x14ac:dyDescent="0.35">
      <c r="B21" s="56"/>
      <c r="D21" s="56"/>
      <c r="E21" s="56"/>
      <c r="F21" s="56"/>
      <c r="G21" s="56"/>
      <c r="H21" s="56"/>
      <c r="I21" s="56"/>
      <c r="J21" s="56"/>
      <c r="K21" s="56"/>
    </row>
    <row r="22" spans="1:15" ht="19" thickBot="1" x14ac:dyDescent="0.4">
      <c r="A22" s="51" t="s">
        <v>48</v>
      </c>
      <c r="B22" s="56"/>
      <c r="D22" s="56"/>
      <c r="E22" s="56"/>
      <c r="F22" s="56"/>
      <c r="G22" s="56"/>
      <c r="H22" s="56"/>
      <c r="I22" s="56"/>
      <c r="J22" s="56"/>
      <c r="K22" s="56"/>
    </row>
    <row r="23" spans="1:15" x14ac:dyDescent="0.35">
      <c r="A23" s="59" t="s">
        <v>53</v>
      </c>
      <c r="B23" s="56"/>
      <c r="D23" s="56"/>
      <c r="E23" s="56"/>
      <c r="F23" s="56"/>
      <c r="G23" s="56"/>
      <c r="H23" s="56"/>
      <c r="I23" s="56"/>
      <c r="J23" s="56"/>
      <c r="K23" s="56"/>
    </row>
    <row r="24" spans="1:15" ht="31" x14ac:dyDescent="0.35">
      <c r="A24" s="63" t="s">
        <v>55</v>
      </c>
      <c r="B24" s="56"/>
      <c r="D24" s="56"/>
      <c r="E24" s="56"/>
      <c r="F24" s="56"/>
      <c r="G24" s="56"/>
      <c r="H24" s="56"/>
      <c r="I24" s="56"/>
      <c r="J24" s="56"/>
      <c r="K24" s="56"/>
    </row>
    <row r="25" spans="1:15" ht="16" thickBot="1" x14ac:dyDescent="0.4">
      <c r="A25" s="46" cm="1">
        <f t="array" aca="1" ref="A25" ca="1">SumWeekday(A6:A10)</f>
        <v>20</v>
      </c>
      <c r="B25" s="56"/>
      <c r="D25" s="56"/>
      <c r="E25" s="56"/>
      <c r="F25" s="56"/>
      <c r="G25" s="56"/>
      <c r="H25" s="56"/>
      <c r="I25" s="56"/>
      <c r="J25" s="56"/>
      <c r="K25" s="56"/>
    </row>
    <row r="26" spans="1:15" x14ac:dyDescent="0.35">
      <c r="B26" s="56"/>
      <c r="D26" s="56"/>
      <c r="E26" s="56"/>
      <c r="F26" s="56"/>
      <c r="G26" s="56"/>
      <c r="H26" s="56"/>
      <c r="I26" s="56"/>
      <c r="J26" s="56"/>
      <c r="K26" s="56"/>
    </row>
    <row r="27" spans="1:15" x14ac:dyDescent="0.35">
      <c r="B27" s="56"/>
      <c r="D27" s="56"/>
      <c r="E27" s="56"/>
      <c r="F27" s="56"/>
      <c r="G27" s="56"/>
      <c r="H27" s="56"/>
      <c r="I27" s="56"/>
      <c r="J27" s="56"/>
      <c r="K27" s="56"/>
    </row>
    <row r="28" spans="1:15" ht="19" thickBot="1" x14ac:dyDescent="0.4">
      <c r="A28" s="51" t="s">
        <v>47</v>
      </c>
      <c r="B28" s="56"/>
      <c r="D28" s="56"/>
      <c r="E28" s="56"/>
      <c r="F28" s="56"/>
      <c r="G28" s="56"/>
      <c r="H28" s="56"/>
      <c r="I28" s="56"/>
      <c r="J28" s="56"/>
      <c r="K28" s="56"/>
    </row>
    <row r="29" spans="1:15" x14ac:dyDescent="0.35">
      <c r="A29" s="66" t="s">
        <v>46</v>
      </c>
      <c r="B29" s="56"/>
      <c r="D29" s="56"/>
      <c r="E29" s="56"/>
      <c r="F29" s="56"/>
      <c r="G29" s="56"/>
      <c r="H29" s="56"/>
      <c r="I29" s="56"/>
      <c r="J29" s="56"/>
      <c r="K29" s="56"/>
    </row>
    <row r="30" spans="1:15" ht="31" x14ac:dyDescent="0.35">
      <c r="A30" s="70" t="s">
        <v>50</v>
      </c>
      <c r="B30" s="56"/>
      <c r="C30" s="56"/>
      <c r="D30" s="56"/>
      <c r="E30" s="56"/>
      <c r="F30" s="56"/>
      <c r="G30" s="56"/>
      <c r="H30" s="56"/>
      <c r="I30" s="56"/>
      <c r="J30" s="56"/>
      <c r="K30" s="56"/>
    </row>
    <row r="31" spans="1:15" ht="16" thickBot="1" x14ac:dyDescent="0.4">
      <c r="A31" s="69" cm="1">
        <f t="array" ref="A31">_xlfn.LAMBDA(_xlpm.mydata,SQRT(SUM(IF(_xlpm.mydata&lt;AVERAGE(_xlpm.mydata),(_xlpm.mydata-AVERAGE(_xlpm.mydata))^2,0))/COUNT(_xlpm.mydata)))({1;2;3;4;10})</f>
        <v>1.6733200530681511</v>
      </c>
      <c r="B31" s="56"/>
      <c r="C31" s="56"/>
      <c r="D31" s="56"/>
      <c r="E31" s="56"/>
      <c r="F31" s="56"/>
      <c r="G31" s="56"/>
      <c r="H31" s="56"/>
      <c r="I31" s="56"/>
      <c r="J31" s="56"/>
      <c r="K31" s="56"/>
      <c r="L31" s="56"/>
      <c r="M31" s="56"/>
      <c r="N31" s="56"/>
      <c r="O31" s="56"/>
    </row>
    <row r="32" spans="1:15" x14ac:dyDescent="0.35">
      <c r="B32" s="56"/>
      <c r="C32" s="56"/>
      <c r="D32" s="56"/>
      <c r="E32" s="56"/>
      <c r="F32" s="56"/>
      <c r="G32" s="56"/>
      <c r="H32" s="56"/>
      <c r="I32" s="56"/>
      <c r="J32" s="56"/>
      <c r="K32" s="56"/>
      <c r="L32" s="56"/>
      <c r="M32" s="56"/>
      <c r="N32" s="56"/>
      <c r="O32" s="56"/>
    </row>
    <row r="33" spans="1:15" ht="19" thickBot="1" x14ac:dyDescent="0.4">
      <c r="A33" s="51" t="s">
        <v>48</v>
      </c>
      <c r="B33" s="56"/>
      <c r="C33" s="56"/>
      <c r="D33" s="56"/>
      <c r="E33" s="56"/>
      <c r="F33" s="56"/>
      <c r="G33" s="56"/>
      <c r="H33" s="56"/>
      <c r="I33" s="56"/>
      <c r="J33" s="56"/>
      <c r="K33" s="56"/>
      <c r="L33" s="56"/>
      <c r="M33" s="56"/>
      <c r="N33" s="56"/>
      <c r="O33" s="56"/>
    </row>
    <row r="34" spans="1:15" x14ac:dyDescent="0.35">
      <c r="A34" s="59" t="s">
        <v>51</v>
      </c>
      <c r="B34" s="56"/>
      <c r="C34" s="56"/>
      <c r="D34" s="56"/>
      <c r="E34" s="56"/>
      <c r="F34" s="56"/>
      <c r="G34" s="56"/>
      <c r="H34" s="56"/>
      <c r="I34" s="56"/>
      <c r="J34" s="56"/>
      <c r="K34" s="56"/>
      <c r="L34" s="56"/>
      <c r="M34" s="56"/>
      <c r="N34" s="56"/>
      <c r="O34" s="56"/>
    </row>
    <row r="35" spans="1:15" ht="31" x14ac:dyDescent="0.35">
      <c r="A35" s="70" t="s">
        <v>49</v>
      </c>
      <c r="B35" s="56"/>
      <c r="C35" s="56"/>
      <c r="D35" s="56"/>
      <c r="E35" s="56"/>
      <c r="F35" s="56"/>
      <c r="G35" s="56"/>
      <c r="H35" s="56"/>
      <c r="I35" s="56"/>
      <c r="J35" s="56"/>
      <c r="K35" s="56"/>
      <c r="L35" s="56"/>
      <c r="M35" s="56"/>
      <c r="N35" s="56"/>
      <c r="O35" s="56"/>
    </row>
    <row r="36" spans="1:15" ht="16" thickBot="1" x14ac:dyDescent="0.4">
      <c r="A36" s="46" cm="1">
        <f t="array" ref="A36">LowerSemiStdev(A6:A10)</f>
        <v>1.6733200530681511</v>
      </c>
      <c r="B36" s="56"/>
      <c r="C36" s="56"/>
      <c r="D36" s="56"/>
      <c r="E36" s="56"/>
      <c r="F36" s="56"/>
      <c r="G36" s="56"/>
      <c r="H36" s="56"/>
      <c r="I36" s="56"/>
      <c r="J36" s="56"/>
      <c r="K36" s="56"/>
      <c r="L36" s="56"/>
      <c r="M36" s="56"/>
      <c r="N36" s="56"/>
      <c r="O36" s="56"/>
    </row>
    <row r="37" spans="1:15" x14ac:dyDescent="0.35">
      <c r="A37" s="52"/>
      <c r="B37" s="56"/>
      <c r="C37" s="56"/>
      <c r="D37" s="56"/>
      <c r="E37" s="56"/>
      <c r="F37" s="56"/>
      <c r="G37" s="56"/>
      <c r="H37" s="56"/>
      <c r="I37" s="56"/>
      <c r="J37" s="56"/>
      <c r="K37" s="56"/>
      <c r="L37" s="56"/>
      <c r="M37" s="56"/>
      <c r="N37" s="56"/>
      <c r="O37" s="56"/>
    </row>
  </sheetData>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O102"/>
  <sheetViews>
    <sheetView zoomScaleNormal="100" workbookViewId="0"/>
  </sheetViews>
  <sheetFormatPr defaultColWidth="8.6328125" defaultRowHeight="15.5" x14ac:dyDescent="0.35"/>
  <cols>
    <col min="1" max="1" width="66.453125" style="50" customWidth="1"/>
    <col min="2" max="2" width="11.08984375" style="50" customWidth="1"/>
    <col min="3" max="3" width="16.26953125" style="50" customWidth="1"/>
    <col min="4" max="4" width="63.36328125" style="50" bestFit="1" customWidth="1"/>
    <col min="5" max="5" width="12.90625" style="50" bestFit="1" customWidth="1"/>
    <col min="6" max="6" width="11.36328125" style="50" bestFit="1" customWidth="1"/>
    <col min="7" max="7" width="12.36328125" style="50" bestFit="1" customWidth="1"/>
    <col min="8" max="8" width="12.08984375" style="50" bestFit="1" customWidth="1"/>
    <col min="9" max="9" width="12.453125" style="50" bestFit="1" customWidth="1"/>
    <col min="10" max="10" width="21.08984375" style="50" bestFit="1" customWidth="1"/>
    <col min="11" max="12" width="8.90625" style="50" bestFit="1" customWidth="1"/>
    <col min="13" max="13" width="24.6328125" style="50" bestFit="1" customWidth="1"/>
    <col min="14" max="16384" width="8.6328125" style="50"/>
  </cols>
  <sheetData>
    <row r="1" spans="1:4" ht="18.5" x14ac:dyDescent="0.35">
      <c r="A1" s="78" t="s">
        <v>76</v>
      </c>
      <c r="B1" s="56"/>
      <c r="C1" s="56"/>
      <c r="D1"/>
    </row>
    <row r="2" spans="1:4" ht="18.5" x14ac:dyDescent="0.35">
      <c r="A2" s="78"/>
      <c r="B2" s="56"/>
      <c r="C2" s="56"/>
      <c r="D2"/>
    </row>
    <row r="3" spans="1:4" ht="18.5" x14ac:dyDescent="0.35">
      <c r="A3" s="78"/>
      <c r="B3" s="56"/>
      <c r="C3" s="56"/>
      <c r="D3"/>
    </row>
    <row r="4" spans="1:4" ht="18.5" x14ac:dyDescent="0.35">
      <c r="A4" s="78"/>
      <c r="B4" s="56"/>
      <c r="C4" s="56"/>
      <c r="D4"/>
    </row>
    <row r="5" spans="1:4" ht="18.5" x14ac:dyDescent="0.35">
      <c r="A5" s="78"/>
      <c r="B5" s="56"/>
      <c r="C5" s="56"/>
      <c r="D5"/>
    </row>
    <row r="6" spans="1:4" ht="18.5" x14ac:dyDescent="0.35">
      <c r="A6" s="78"/>
      <c r="B6" s="56"/>
      <c r="C6" s="56"/>
      <c r="D6"/>
    </row>
    <row r="7" spans="1:4" ht="18.5" x14ac:dyDescent="0.35">
      <c r="A7" s="78"/>
      <c r="B7" s="56"/>
      <c r="C7" s="56"/>
      <c r="D7"/>
    </row>
    <row r="8" spans="1:4" ht="18.5" x14ac:dyDescent="0.35">
      <c r="A8" s="78"/>
      <c r="B8" s="56"/>
      <c r="C8" s="56"/>
      <c r="D8"/>
    </row>
    <row r="9" spans="1:4" ht="18.5" x14ac:dyDescent="0.35">
      <c r="A9" s="78"/>
      <c r="B9" s="56"/>
      <c r="C9" s="56"/>
      <c r="D9"/>
    </row>
    <row r="10" spans="1:4" ht="18.5" x14ac:dyDescent="0.35">
      <c r="A10" s="78"/>
      <c r="B10" s="56"/>
      <c r="C10" s="56"/>
      <c r="D10"/>
    </row>
    <row r="11" spans="1:4" ht="18.5" x14ac:dyDescent="0.35">
      <c r="A11" s="78"/>
      <c r="B11" s="56"/>
      <c r="C11" s="56"/>
      <c r="D11"/>
    </row>
    <row r="12" spans="1:4" ht="18.5" x14ac:dyDescent="0.35">
      <c r="A12" s="78"/>
      <c r="B12" s="56"/>
      <c r="C12" s="56"/>
      <c r="D12"/>
    </row>
    <row r="13" spans="1:4" ht="18.5" x14ac:dyDescent="0.35">
      <c r="A13" s="78"/>
      <c r="B13" s="56"/>
      <c r="C13" s="56"/>
      <c r="D13"/>
    </row>
    <row r="14" spans="1:4" ht="18.5" x14ac:dyDescent="0.35">
      <c r="A14" s="78"/>
      <c r="B14" s="56"/>
      <c r="C14" s="56"/>
      <c r="D14"/>
    </row>
    <row r="15" spans="1:4" ht="18.5" x14ac:dyDescent="0.35">
      <c r="A15" s="78"/>
      <c r="B15" s="56"/>
      <c r="C15" s="56"/>
      <c r="D15"/>
    </row>
    <row r="16" spans="1:4" ht="18.5" x14ac:dyDescent="0.35">
      <c r="A16" s="78"/>
      <c r="B16" s="56"/>
      <c r="C16" s="56"/>
      <c r="D16"/>
    </row>
    <row r="17" spans="1:4" ht="18.5" x14ac:dyDescent="0.35">
      <c r="A17" s="78"/>
      <c r="B17" s="56"/>
      <c r="C17" s="56"/>
      <c r="D17"/>
    </row>
    <row r="18" spans="1:4" ht="16" thickBot="1" x14ac:dyDescent="0.4">
      <c r="A18" s="56"/>
      <c r="B18" s="56"/>
      <c r="C18" s="56"/>
      <c r="D18"/>
    </row>
    <row r="19" spans="1:4" ht="16" x14ac:dyDescent="0.35">
      <c r="A19" s="104" t="s">
        <v>66</v>
      </c>
      <c r="B19" s="105" t="s">
        <v>59</v>
      </c>
      <c r="C19" s="56"/>
      <c r="D19"/>
    </row>
    <row r="20" spans="1:4" x14ac:dyDescent="0.35">
      <c r="A20" s="74" t="s">
        <v>60</v>
      </c>
      <c r="B20" s="103">
        <v>8192</v>
      </c>
      <c r="C20" s="56"/>
      <c r="D20"/>
    </row>
    <row r="21" spans="1:4" ht="16" thickBot="1" x14ac:dyDescent="0.4">
      <c r="A21" s="102" cm="1">
        <f t="array" ref="A21">MyCallStackError(B20)</f>
        <v>820.00000000011789</v>
      </c>
      <c r="B21" s="101"/>
      <c r="C21" s="56"/>
      <c r="D21"/>
    </row>
    <row r="22" spans="1:4" ht="16" x14ac:dyDescent="0.35">
      <c r="A22" s="106"/>
      <c r="B22" s="106"/>
      <c r="C22" s="56"/>
      <c r="D22"/>
    </row>
    <row r="23" spans="1:4" ht="16" thickBot="1" x14ac:dyDescent="0.4">
      <c r="C23" s="56"/>
      <c r="D23"/>
    </row>
    <row r="24" spans="1:4" x14ac:dyDescent="0.35">
      <c r="A24" s="71" t="s">
        <v>63</v>
      </c>
      <c r="C24" s="56"/>
      <c r="D24"/>
    </row>
    <row r="25" spans="1:4" x14ac:dyDescent="0.35">
      <c r="A25" s="79" t="s">
        <v>65</v>
      </c>
      <c r="C25" s="56"/>
      <c r="D25"/>
    </row>
    <row r="26" spans="1:4" ht="16.5" thickBot="1" x14ac:dyDescent="0.4">
      <c r="A26" s="72" t="s">
        <v>64</v>
      </c>
      <c r="B26" s="106"/>
      <c r="C26" s="56"/>
      <c r="D26"/>
    </row>
    <row r="27" spans="1:4" x14ac:dyDescent="0.35">
      <c r="A27" s="96" t="s">
        <v>74</v>
      </c>
      <c r="B27" s="59" t="s">
        <v>59</v>
      </c>
      <c r="D27"/>
    </row>
    <row r="28" spans="1:4" x14ac:dyDescent="0.35">
      <c r="A28" s="97" t="s">
        <v>57</v>
      </c>
      <c r="B28" s="103">
        <v>20</v>
      </c>
      <c r="D28"/>
    </row>
    <row r="29" spans="1:4" x14ac:dyDescent="0.35">
      <c r="A29" s="98" cm="1">
        <f t="array" ref="A29">_xlfn.LAMBDA(_xlpm.N,IF(_xlpm.N&lt;=2,1,NaiveFibonacci(_xlpm.N-1)+NaiveFibonacci(_xlpm.N-2)))(B28)</f>
        <v>6765</v>
      </c>
      <c r="B29" s="100"/>
      <c r="D29"/>
    </row>
    <row r="30" spans="1:4" ht="16" thickBot="1" x14ac:dyDescent="0.4">
      <c r="A30" s="99" t="str">
        <f>"Term " &amp; TEXT(B28,0) &amp; " in Fibonacci sequence, starting at 1"</f>
        <v>Term 20 in Fibonacci sequence, starting at 1</v>
      </c>
      <c r="B30" s="101"/>
      <c r="D30"/>
    </row>
    <row r="31" spans="1:4" x14ac:dyDescent="0.35">
      <c r="D31"/>
    </row>
    <row r="32" spans="1:4" ht="16" thickBot="1" x14ac:dyDescent="0.4">
      <c r="D32"/>
    </row>
    <row r="33" spans="1:15" ht="16" x14ac:dyDescent="0.35">
      <c r="A33" s="107" t="s">
        <v>61</v>
      </c>
      <c r="B33" s="108" t="s">
        <v>59</v>
      </c>
      <c r="D33"/>
    </row>
    <row r="34" spans="1:15" ht="16" x14ac:dyDescent="0.35">
      <c r="A34" s="120" t="s">
        <v>62</v>
      </c>
      <c r="B34" s="117">
        <v>500</v>
      </c>
      <c r="D34" s="56"/>
      <c r="E34" s="56"/>
      <c r="F34" s="56"/>
      <c r="G34" s="56"/>
      <c r="H34" s="56"/>
      <c r="I34" s="56"/>
      <c r="J34" s="56"/>
      <c r="K34" s="56"/>
      <c r="L34" s="56"/>
      <c r="M34" s="56"/>
      <c r="N34" s="56"/>
      <c r="O34" s="56"/>
    </row>
    <row r="35" spans="1:15" ht="16.5" thickBot="1" x14ac:dyDescent="0.4">
      <c r="A35" s="109" t="e">
        <f>B34^B34</f>
        <v>#NUM!</v>
      </c>
      <c r="B35" s="75"/>
      <c r="C35"/>
      <c r="D35" s="56"/>
      <c r="E35" s="56"/>
      <c r="F35" s="56"/>
      <c r="G35" s="56"/>
      <c r="H35" s="56"/>
      <c r="I35" s="56"/>
      <c r="J35" s="56"/>
      <c r="K35" s="56"/>
      <c r="L35" s="56"/>
      <c r="M35" s="56"/>
      <c r="N35" s="56"/>
      <c r="O35" s="56"/>
    </row>
    <row r="36" spans="1:15" x14ac:dyDescent="0.35">
      <c r="C36"/>
      <c r="D36" s="56"/>
      <c r="E36" s="56"/>
      <c r="F36" s="56"/>
      <c r="G36" s="56"/>
      <c r="H36" s="56"/>
      <c r="I36" s="56"/>
      <c r="J36" s="56"/>
      <c r="K36" s="56"/>
      <c r="L36" s="56"/>
      <c r="M36" s="56"/>
      <c r="N36" s="56"/>
      <c r="O36" s="56"/>
    </row>
    <row r="37" spans="1:15" ht="16.5" customHeight="1" thickBot="1" x14ac:dyDescent="0.4">
      <c r="D37" s="56"/>
      <c r="E37" s="56"/>
      <c r="F37" s="56"/>
      <c r="G37" s="56"/>
      <c r="H37" s="56"/>
      <c r="I37" s="56"/>
      <c r="J37" s="56"/>
      <c r="K37" s="56"/>
      <c r="L37" s="56"/>
      <c r="M37" s="56"/>
      <c r="N37" s="56"/>
      <c r="O37" s="56"/>
    </row>
    <row r="38" spans="1:15" ht="16.5" customHeight="1" x14ac:dyDescent="0.35">
      <c r="A38" s="62" t="s">
        <v>75</v>
      </c>
      <c r="B38" s="59" t="s">
        <v>59</v>
      </c>
      <c r="D38" s="56"/>
      <c r="E38" s="56"/>
      <c r="F38" s="56"/>
      <c r="G38" s="56"/>
      <c r="H38" s="56"/>
      <c r="I38" s="56"/>
      <c r="J38" s="56"/>
      <c r="K38" s="56"/>
      <c r="L38" s="56"/>
      <c r="M38" s="56"/>
      <c r="N38" s="56"/>
      <c r="O38" s="56"/>
    </row>
    <row r="39" spans="1:15" x14ac:dyDescent="0.35">
      <c r="A39" s="63" t="s">
        <v>16</v>
      </c>
      <c r="B39" s="103">
        <v>25</v>
      </c>
      <c r="D39" s="56"/>
      <c r="E39" s="56"/>
      <c r="F39" s="56"/>
      <c r="G39" s="56"/>
      <c r="H39" s="56"/>
      <c r="I39" s="56"/>
      <c r="J39" s="56"/>
      <c r="K39" s="56"/>
      <c r="L39" s="56"/>
      <c r="M39" s="56"/>
      <c r="N39" s="56"/>
      <c r="O39" s="56"/>
    </row>
    <row r="40" spans="1:15" x14ac:dyDescent="0.35">
      <c r="A40" s="47" cm="1">
        <f t="array" ref="A40">_xlfn.LAMBDA(_xlpm.N,_xlpm.Fa,_xlpm.Fb,IF(_xlpm.N=1,_xlpm.Fa,IF(_xlpm.N=2,_xlpm.Fb,Fibonacci(_xlpm.N-1,_xlpm.Fb,_xlpm.Fa+_xlpm.Fb))))(B39,1,1)</f>
        <v>75025</v>
      </c>
      <c r="B40" s="100"/>
      <c r="D40" s="56"/>
      <c r="E40" s="56"/>
      <c r="F40" s="56"/>
      <c r="G40" s="56"/>
      <c r="H40" s="56"/>
      <c r="I40" s="56"/>
      <c r="J40" s="56"/>
      <c r="K40" s="56"/>
      <c r="L40" s="56"/>
      <c r="M40" s="56"/>
      <c r="N40" s="56"/>
      <c r="O40" s="56"/>
    </row>
    <row r="41" spans="1:15" ht="16" thickBot="1" x14ac:dyDescent="0.4">
      <c r="A41" s="99" t="str">
        <f>"Term " &amp; TEXT(B39,0) &amp; " in Fibonacci sequence, starting at 1"</f>
        <v>Term 25 in Fibonacci sequence, starting at 1</v>
      </c>
      <c r="B41" s="101"/>
      <c r="C41" s="56"/>
      <c r="D41" s="56"/>
      <c r="E41" s="56"/>
      <c r="F41" s="56"/>
      <c r="G41" s="56"/>
      <c r="H41" s="56"/>
      <c r="I41" s="56"/>
      <c r="J41" s="56"/>
      <c r="K41" s="56"/>
      <c r="L41" s="56"/>
      <c r="M41" s="56"/>
      <c r="N41" s="56"/>
      <c r="O41" s="56"/>
    </row>
    <row r="42" spans="1:15" ht="32" x14ac:dyDescent="0.4">
      <c r="A42" s="110" t="s">
        <v>58</v>
      </c>
      <c r="B42" s="106"/>
      <c r="C42" s="56"/>
      <c r="D42" s="56"/>
      <c r="E42" s="56"/>
      <c r="F42" s="56"/>
      <c r="G42" s="56"/>
      <c r="H42" s="56"/>
      <c r="I42" s="56"/>
      <c r="J42" s="56"/>
      <c r="K42" s="56"/>
      <c r="L42" s="56"/>
      <c r="M42" s="56"/>
      <c r="N42" s="56"/>
      <c r="O42" s="56"/>
    </row>
    <row r="43" spans="1:15" ht="16" x14ac:dyDescent="0.4">
      <c r="A43" s="110"/>
      <c r="B43" s="106"/>
      <c r="C43" s="56"/>
      <c r="D43" s="56"/>
      <c r="E43" s="56"/>
      <c r="F43" s="56"/>
      <c r="G43" s="56"/>
      <c r="H43" s="56"/>
      <c r="I43" s="56"/>
      <c r="J43" s="56"/>
      <c r="K43" s="56"/>
      <c r="L43" s="56"/>
      <c r="M43" s="56"/>
      <c r="N43" s="56"/>
      <c r="O43" s="56"/>
    </row>
    <row r="44" spans="1:15" ht="16" thickBot="1" x14ac:dyDescent="0.4">
      <c r="C44" s="56"/>
      <c r="D44" s="56"/>
      <c r="E44" s="56"/>
      <c r="F44" s="56"/>
      <c r="G44" s="56"/>
      <c r="H44" s="56"/>
      <c r="I44" s="56"/>
      <c r="J44" s="56"/>
      <c r="K44" s="56"/>
      <c r="L44" s="56"/>
      <c r="M44" s="56"/>
      <c r="N44" s="56"/>
      <c r="O44" s="56"/>
    </row>
    <row r="45" spans="1:15" ht="16" x14ac:dyDescent="0.35">
      <c r="A45" s="73" t="s">
        <v>68</v>
      </c>
      <c r="B45" s="105" t="s">
        <v>59</v>
      </c>
      <c r="C45" s="56"/>
      <c r="D45"/>
      <c r="F45" s="56"/>
      <c r="G45" s="56"/>
      <c r="H45" s="56"/>
      <c r="I45" s="56"/>
      <c r="J45" s="56"/>
      <c r="K45" s="56"/>
      <c r="L45" s="56"/>
      <c r="M45" s="56"/>
      <c r="N45" s="56"/>
      <c r="O45" s="56"/>
    </row>
    <row r="46" spans="1:15" x14ac:dyDescent="0.35">
      <c r="A46" s="74" t="s">
        <v>80</v>
      </c>
      <c r="B46" s="103">
        <v>11</v>
      </c>
      <c r="C46" s="56"/>
      <c r="F46" s="56"/>
      <c r="G46" s="56"/>
      <c r="H46" s="56"/>
      <c r="I46" s="56"/>
      <c r="J46" s="56"/>
      <c r="K46" s="56"/>
      <c r="L46" s="56"/>
      <c r="M46" s="56"/>
      <c r="N46" s="56"/>
      <c r="O46" s="56"/>
    </row>
    <row r="47" spans="1:15" ht="16.5" thickBot="1" x14ac:dyDescent="0.45">
      <c r="A47" s="76">
        <f>(((1+SQRT(5))/2)^B46-((1-SQRT(5))/2)^B46)/SQRT(5)</f>
        <v>89</v>
      </c>
      <c r="B47" s="111"/>
      <c r="C47" s="56"/>
      <c r="F47" s="56"/>
      <c r="G47" s="56"/>
      <c r="H47" s="56"/>
      <c r="I47" s="56"/>
      <c r="J47" s="56"/>
      <c r="K47" s="56"/>
      <c r="L47" s="56"/>
      <c r="M47" s="56"/>
      <c r="N47" s="56"/>
      <c r="O47" s="56"/>
    </row>
    <row r="48" spans="1:15" x14ac:dyDescent="0.35">
      <c r="A48" s="56"/>
      <c r="B48" s="56"/>
      <c r="C48" s="56"/>
      <c r="F48" s="56"/>
      <c r="G48" s="56"/>
      <c r="H48" s="56"/>
      <c r="I48" s="56"/>
      <c r="J48" s="56"/>
      <c r="K48" s="56"/>
      <c r="L48" s="56"/>
      <c r="M48" s="56"/>
      <c r="N48" s="56"/>
      <c r="O48" s="56"/>
    </row>
    <row r="49" spans="1:15" x14ac:dyDescent="0.35">
      <c r="C49" s="56"/>
      <c r="F49" s="56"/>
      <c r="G49" s="56"/>
      <c r="H49" s="56"/>
      <c r="I49" s="56"/>
      <c r="J49" s="56"/>
      <c r="K49" s="56"/>
      <c r="L49" s="56"/>
      <c r="M49" s="56"/>
      <c r="N49" s="56"/>
      <c r="O49" s="56"/>
    </row>
    <row r="50" spans="1:15" x14ac:dyDescent="0.35">
      <c r="C50" s="56"/>
      <c r="F50" s="56"/>
      <c r="G50" s="56"/>
      <c r="H50" s="56"/>
      <c r="I50" s="56"/>
      <c r="J50" s="56"/>
      <c r="K50" s="56"/>
      <c r="L50" s="56"/>
      <c r="M50" s="56"/>
      <c r="N50" s="56"/>
      <c r="O50" s="56"/>
    </row>
    <row r="51" spans="1:15" x14ac:dyDescent="0.35">
      <c r="C51" s="56"/>
      <c r="F51" s="56"/>
      <c r="G51" s="56"/>
      <c r="H51" s="56"/>
      <c r="I51" s="56"/>
      <c r="J51" s="56"/>
      <c r="K51" s="56"/>
      <c r="L51" s="56"/>
      <c r="M51" s="56"/>
      <c r="N51" s="56"/>
      <c r="O51" s="56"/>
    </row>
    <row r="52" spans="1:15" x14ac:dyDescent="0.35">
      <c r="A52" s="56"/>
      <c r="B52" s="56"/>
      <c r="C52" s="56"/>
      <c r="F52" s="56"/>
      <c r="G52" s="56"/>
      <c r="H52" s="56"/>
      <c r="I52" s="56"/>
      <c r="J52" s="56"/>
      <c r="K52" s="56"/>
      <c r="L52" s="56"/>
      <c r="M52" s="56"/>
      <c r="N52" s="56"/>
      <c r="O52" s="56"/>
    </row>
    <row r="53" spans="1:15" x14ac:dyDescent="0.35">
      <c r="A53" s="56"/>
      <c r="B53" s="56"/>
      <c r="C53" s="56"/>
      <c r="F53" s="56"/>
      <c r="G53" s="56"/>
      <c r="H53" s="56"/>
      <c r="I53" s="56"/>
      <c r="J53" s="56"/>
      <c r="K53" s="56"/>
      <c r="L53" s="56"/>
      <c r="M53" s="56"/>
      <c r="N53" s="56"/>
      <c r="O53" s="56"/>
    </row>
    <row r="54" spans="1:15" x14ac:dyDescent="0.35">
      <c r="A54" s="56"/>
      <c r="B54" s="56"/>
      <c r="C54" s="56"/>
      <c r="F54" s="56"/>
      <c r="G54" s="56"/>
      <c r="H54" s="56"/>
      <c r="I54" s="56"/>
      <c r="J54" s="56"/>
      <c r="K54" s="56"/>
      <c r="L54" s="56"/>
      <c r="M54" s="56"/>
      <c r="N54" s="56"/>
      <c r="O54" s="56"/>
    </row>
    <row r="55" spans="1:15" x14ac:dyDescent="0.35">
      <c r="F55" s="56"/>
      <c r="G55" s="56"/>
      <c r="H55" s="56"/>
      <c r="I55" s="56"/>
      <c r="J55" s="56"/>
      <c r="K55" s="56"/>
      <c r="L55" s="56"/>
      <c r="M55" s="56"/>
      <c r="N55" s="56"/>
      <c r="O55" s="56"/>
    </row>
    <row r="56" spans="1:15" x14ac:dyDescent="0.35">
      <c r="D56" s="56"/>
      <c r="E56" s="56"/>
      <c r="F56" s="56"/>
      <c r="G56" s="56"/>
      <c r="H56" s="56"/>
      <c r="I56" s="56"/>
      <c r="J56" s="56"/>
      <c r="K56" s="56"/>
      <c r="L56" s="56"/>
      <c r="M56" s="56"/>
      <c r="N56" s="56"/>
      <c r="O56" s="56"/>
    </row>
    <row r="57" spans="1:15" x14ac:dyDescent="0.35">
      <c r="D57" s="56"/>
      <c r="E57" s="56"/>
      <c r="F57" s="56"/>
      <c r="G57" s="56"/>
      <c r="H57" s="56"/>
      <c r="I57" s="56"/>
      <c r="J57" s="56"/>
      <c r="K57" s="56"/>
      <c r="L57" s="56"/>
      <c r="M57" s="56"/>
      <c r="N57" s="56"/>
      <c r="O57" s="56"/>
    </row>
    <row r="58" spans="1:15" x14ac:dyDescent="0.35">
      <c r="D58" s="56"/>
      <c r="E58" s="56"/>
      <c r="F58" s="56"/>
      <c r="G58" s="56"/>
      <c r="H58" s="56"/>
      <c r="I58" s="56"/>
      <c r="J58" s="56"/>
      <c r="K58" s="56"/>
      <c r="L58" s="56"/>
      <c r="M58" s="56"/>
      <c r="N58" s="56"/>
      <c r="O58" s="56"/>
    </row>
    <row r="59" spans="1:15" x14ac:dyDescent="0.35">
      <c r="D59" s="56"/>
      <c r="E59" s="56"/>
      <c r="F59" s="56"/>
      <c r="G59" s="56"/>
      <c r="H59" s="56"/>
      <c r="I59" s="56"/>
      <c r="J59" s="56"/>
      <c r="K59" s="56"/>
      <c r="L59" s="56"/>
      <c r="M59" s="56"/>
      <c r="N59" s="56"/>
      <c r="O59" s="56"/>
    </row>
    <row r="60" spans="1:15" x14ac:dyDescent="0.35">
      <c r="D60" s="56"/>
      <c r="E60" s="56"/>
      <c r="F60" s="56"/>
      <c r="G60" s="56"/>
      <c r="H60" s="56"/>
      <c r="I60" s="56"/>
      <c r="J60" s="56"/>
      <c r="K60" s="56"/>
      <c r="L60" s="56"/>
      <c r="M60" s="56"/>
      <c r="N60" s="56"/>
      <c r="O60" s="56"/>
    </row>
    <row r="61" spans="1:15" x14ac:dyDescent="0.35">
      <c r="D61" s="56"/>
      <c r="E61" s="56"/>
      <c r="F61" s="56"/>
      <c r="G61" s="56"/>
      <c r="H61" s="56"/>
      <c r="I61" s="56"/>
      <c r="J61" s="56"/>
      <c r="K61" s="56"/>
      <c r="L61" s="56"/>
      <c r="M61" s="56"/>
      <c r="N61" s="56"/>
      <c r="O61" s="56"/>
    </row>
    <row r="62" spans="1:15" x14ac:dyDescent="0.35">
      <c r="D62" s="56"/>
      <c r="E62" s="56"/>
      <c r="F62" s="56"/>
      <c r="G62" s="56"/>
      <c r="H62" s="56"/>
      <c r="I62" s="56"/>
      <c r="J62" s="56"/>
      <c r="K62" s="56"/>
      <c r="L62" s="56"/>
      <c r="M62" s="56"/>
      <c r="N62" s="56"/>
      <c r="O62" s="56"/>
    </row>
    <row r="63" spans="1:15" x14ac:dyDescent="0.35">
      <c r="D63" s="56"/>
      <c r="E63" s="56"/>
      <c r="F63" s="56"/>
      <c r="G63" s="56"/>
      <c r="H63" s="56"/>
      <c r="I63" s="56"/>
      <c r="J63" s="56"/>
      <c r="K63" s="56"/>
      <c r="L63" s="56"/>
      <c r="M63" s="56"/>
      <c r="N63" s="56"/>
      <c r="O63" s="56"/>
    </row>
    <row r="64" spans="1:15" x14ac:dyDescent="0.35">
      <c r="D64" s="56"/>
      <c r="E64" s="56"/>
      <c r="F64" s="56"/>
      <c r="G64" s="56"/>
      <c r="H64" s="56"/>
      <c r="I64" s="56"/>
      <c r="J64" s="56"/>
      <c r="K64" s="56"/>
      <c r="L64" s="56"/>
      <c r="M64" s="56"/>
      <c r="N64" s="56"/>
      <c r="O64" s="56"/>
    </row>
    <row r="65" spans="1:15" x14ac:dyDescent="0.35">
      <c r="D65" s="56"/>
      <c r="E65" s="56"/>
      <c r="F65" s="56"/>
      <c r="G65" s="56"/>
      <c r="H65" s="56"/>
      <c r="I65" s="56"/>
      <c r="J65" s="56"/>
      <c r="K65" s="56"/>
      <c r="L65" s="56"/>
      <c r="M65" s="56"/>
      <c r="N65" s="56"/>
      <c r="O65" s="56"/>
    </row>
    <row r="66" spans="1:15" x14ac:dyDescent="0.35">
      <c r="D66" s="56"/>
      <c r="E66" s="56"/>
      <c r="F66" s="56"/>
      <c r="G66" s="56"/>
      <c r="H66" s="56"/>
      <c r="I66" s="56"/>
      <c r="J66" s="56"/>
      <c r="K66" s="56"/>
      <c r="L66" s="56"/>
      <c r="M66" s="56"/>
      <c r="N66" s="56"/>
      <c r="O66" s="56"/>
    </row>
    <row r="67" spans="1:15" x14ac:dyDescent="0.35">
      <c r="D67" s="56"/>
      <c r="E67" s="56"/>
      <c r="F67" s="56"/>
      <c r="G67" s="56"/>
      <c r="H67" s="56"/>
      <c r="I67" s="56"/>
      <c r="J67" s="56"/>
      <c r="K67" s="56"/>
      <c r="L67" s="56"/>
      <c r="M67" s="56"/>
      <c r="N67" s="56"/>
      <c r="O67" s="56"/>
    </row>
    <row r="68" spans="1:15" x14ac:dyDescent="0.35">
      <c r="D68" s="56"/>
      <c r="E68" s="56"/>
      <c r="F68" s="56"/>
      <c r="G68" s="56"/>
      <c r="H68" s="56"/>
      <c r="I68" s="56"/>
      <c r="J68" s="56"/>
      <c r="K68" s="56"/>
      <c r="L68" s="56"/>
      <c r="M68" s="56"/>
      <c r="N68" s="56"/>
      <c r="O68" s="56"/>
    </row>
    <row r="69" spans="1:15" x14ac:dyDescent="0.35">
      <c r="D69" s="56"/>
      <c r="E69" s="56"/>
      <c r="F69" s="56"/>
      <c r="G69" s="56"/>
      <c r="H69" s="56"/>
      <c r="I69" s="56"/>
      <c r="J69" s="56"/>
      <c r="K69" s="56"/>
      <c r="L69" s="56"/>
      <c r="M69" s="56"/>
      <c r="N69" s="56"/>
      <c r="O69" s="56"/>
    </row>
    <row r="70" spans="1:15" x14ac:dyDescent="0.35">
      <c r="D70" s="56"/>
      <c r="E70" s="56"/>
      <c r="F70" s="56"/>
      <c r="G70" s="56"/>
      <c r="H70" s="56"/>
      <c r="I70" s="56"/>
      <c r="J70" s="56"/>
      <c r="K70" s="56"/>
      <c r="L70" s="56"/>
      <c r="M70" s="56"/>
      <c r="N70" s="56"/>
      <c r="O70" s="56"/>
    </row>
    <row r="71" spans="1:15" x14ac:dyDescent="0.35">
      <c r="D71" s="56"/>
      <c r="E71" s="56"/>
      <c r="F71" s="56"/>
      <c r="G71" s="56"/>
      <c r="H71" s="56"/>
      <c r="I71" s="56"/>
      <c r="J71" s="56"/>
      <c r="K71" s="56"/>
      <c r="L71" s="56"/>
      <c r="M71" s="56"/>
      <c r="N71" s="56"/>
      <c r="O71" s="56"/>
    </row>
    <row r="72" spans="1:15" x14ac:dyDescent="0.35">
      <c r="D72" s="56"/>
      <c r="E72" s="56"/>
      <c r="F72" s="56"/>
      <c r="G72" s="56"/>
      <c r="H72" s="56"/>
      <c r="I72" s="56"/>
      <c r="J72" s="56"/>
      <c r="K72" s="56"/>
      <c r="L72" s="56"/>
      <c r="M72" s="56"/>
      <c r="N72" s="56"/>
      <c r="O72" s="56"/>
    </row>
    <row r="73" spans="1:15" x14ac:dyDescent="0.35">
      <c r="A73" s="56"/>
      <c r="B73" s="56"/>
      <c r="C73" s="56"/>
      <c r="D73" s="56"/>
      <c r="E73" s="56"/>
      <c r="F73" s="56"/>
      <c r="G73" s="56"/>
      <c r="H73" s="56"/>
      <c r="I73" s="56"/>
      <c r="J73" s="56"/>
      <c r="K73" s="56"/>
      <c r="L73" s="56"/>
      <c r="M73" s="56"/>
      <c r="N73" s="56"/>
      <c r="O73" s="56"/>
    </row>
    <row r="74" spans="1:15" x14ac:dyDescent="0.35">
      <c r="A74" s="56"/>
      <c r="B74" s="56"/>
      <c r="C74" s="56"/>
      <c r="D74" s="56"/>
      <c r="E74" s="56"/>
      <c r="F74" s="56"/>
      <c r="G74" s="56"/>
      <c r="H74" s="56"/>
      <c r="I74" s="56"/>
      <c r="J74" s="56"/>
      <c r="K74" s="56"/>
      <c r="L74" s="56"/>
      <c r="M74" s="56"/>
      <c r="N74" s="56"/>
      <c r="O74" s="56"/>
    </row>
    <row r="75" spans="1:15" x14ac:dyDescent="0.35">
      <c r="A75" s="56"/>
      <c r="B75" s="56"/>
      <c r="C75" s="56"/>
      <c r="D75" s="56"/>
      <c r="E75" s="56"/>
      <c r="F75" s="56"/>
      <c r="G75" s="56"/>
      <c r="H75" s="56"/>
      <c r="I75" s="56"/>
      <c r="J75" s="56"/>
      <c r="K75" s="56"/>
      <c r="L75" s="56"/>
      <c r="M75" s="56"/>
      <c r="N75" s="56"/>
      <c r="O75" s="56"/>
    </row>
    <row r="76" spans="1:15" x14ac:dyDescent="0.35">
      <c r="A76" s="56"/>
      <c r="B76" s="56"/>
      <c r="C76" s="56"/>
      <c r="D76" s="56"/>
      <c r="E76" s="56"/>
      <c r="F76" s="56"/>
      <c r="G76" s="56"/>
      <c r="H76" s="56"/>
      <c r="I76" s="56"/>
      <c r="J76" s="56"/>
      <c r="K76" s="56"/>
      <c r="L76" s="56"/>
      <c r="M76" s="56"/>
      <c r="N76" s="56"/>
      <c r="O76" s="56"/>
    </row>
    <row r="77" spans="1:15" x14ac:dyDescent="0.35">
      <c r="A77" s="56"/>
      <c r="B77" s="56"/>
      <c r="C77" s="56"/>
      <c r="D77" s="56"/>
      <c r="E77" s="56"/>
      <c r="F77" s="56"/>
      <c r="G77" s="56"/>
      <c r="H77" s="56"/>
      <c r="I77" s="56"/>
      <c r="J77" s="56"/>
      <c r="K77" s="56"/>
      <c r="L77" s="56"/>
      <c r="M77" s="56"/>
      <c r="N77" s="56"/>
      <c r="O77" s="56"/>
    </row>
    <row r="78" spans="1:15" x14ac:dyDescent="0.35">
      <c r="A78" s="56"/>
      <c r="B78" s="56"/>
      <c r="C78" s="56"/>
      <c r="D78" s="56"/>
      <c r="E78" s="56"/>
      <c r="F78" s="56"/>
      <c r="G78" s="56"/>
      <c r="H78" s="56"/>
      <c r="I78" s="56"/>
      <c r="J78" s="56"/>
      <c r="K78" s="56"/>
      <c r="L78" s="56"/>
      <c r="M78" s="56"/>
      <c r="N78" s="56"/>
      <c r="O78" s="56"/>
    </row>
    <row r="79" spans="1:15" x14ac:dyDescent="0.35">
      <c r="A79" s="56"/>
      <c r="B79" s="56"/>
      <c r="C79" s="56"/>
      <c r="D79" s="56"/>
      <c r="E79" s="56"/>
      <c r="F79" s="56"/>
      <c r="G79" s="56"/>
      <c r="H79" s="56"/>
      <c r="I79" s="56"/>
      <c r="J79" s="56"/>
      <c r="K79" s="56"/>
      <c r="L79" s="56"/>
      <c r="M79" s="56"/>
      <c r="N79" s="56"/>
      <c r="O79" s="56"/>
    </row>
    <row r="80" spans="1:15" x14ac:dyDescent="0.35">
      <c r="A80" s="56"/>
      <c r="B80" s="56"/>
      <c r="C80" s="56"/>
      <c r="D80" s="56"/>
      <c r="E80" s="56"/>
      <c r="F80" s="56"/>
      <c r="G80" s="56"/>
      <c r="H80" s="56"/>
      <c r="I80" s="56"/>
      <c r="J80" s="56"/>
      <c r="K80" s="56"/>
      <c r="L80" s="56"/>
      <c r="M80" s="56"/>
      <c r="N80" s="56"/>
      <c r="O80" s="56"/>
    </row>
    <row r="81" spans="1:15" x14ac:dyDescent="0.35">
      <c r="A81" s="56"/>
      <c r="B81" s="56"/>
      <c r="C81" s="56"/>
      <c r="D81" s="56"/>
      <c r="E81" s="56"/>
      <c r="F81" s="56"/>
      <c r="G81" s="56"/>
      <c r="H81" s="56"/>
      <c r="I81" s="56"/>
      <c r="J81" s="56"/>
      <c r="K81" s="56"/>
      <c r="L81" s="56"/>
      <c r="M81" s="56"/>
      <c r="N81" s="56"/>
      <c r="O81" s="56"/>
    </row>
    <row r="82" spans="1:15" x14ac:dyDescent="0.35">
      <c r="G82" s="56"/>
      <c r="H82" s="56"/>
      <c r="I82" s="56"/>
    </row>
    <row r="83" spans="1:15" x14ac:dyDescent="0.35">
      <c r="G83" s="56"/>
      <c r="H83" s="56"/>
      <c r="I83" s="56"/>
    </row>
    <row r="84" spans="1:15" x14ac:dyDescent="0.35">
      <c r="G84" s="56"/>
      <c r="H84" s="56"/>
      <c r="I84" s="56"/>
    </row>
    <row r="85" spans="1:15" x14ac:dyDescent="0.35">
      <c r="G85" s="56"/>
      <c r="H85" s="56"/>
      <c r="I85" s="56"/>
    </row>
    <row r="86" spans="1:15" x14ac:dyDescent="0.35">
      <c r="G86" s="56"/>
      <c r="H86" s="56"/>
      <c r="I86" s="56"/>
    </row>
    <row r="87" spans="1:15" x14ac:dyDescent="0.35">
      <c r="G87" s="56"/>
      <c r="H87" s="56"/>
      <c r="I87" s="56"/>
    </row>
    <row r="88" spans="1:15" x14ac:dyDescent="0.35">
      <c r="G88" s="56"/>
      <c r="H88" s="56"/>
      <c r="I88" s="56"/>
    </row>
    <row r="89" spans="1:15" x14ac:dyDescent="0.35">
      <c r="G89" s="56"/>
      <c r="H89" s="56"/>
      <c r="I89" s="56"/>
    </row>
    <row r="90" spans="1:15" x14ac:dyDescent="0.35">
      <c r="G90" s="56"/>
      <c r="H90" s="56"/>
      <c r="I90" s="56"/>
    </row>
    <row r="91" spans="1:15" x14ac:dyDescent="0.35">
      <c r="G91" s="56"/>
      <c r="H91" s="56"/>
      <c r="I91" s="56"/>
    </row>
    <row r="92" spans="1:15" x14ac:dyDescent="0.35">
      <c r="G92" s="56"/>
      <c r="H92" s="56"/>
      <c r="I92" s="56"/>
    </row>
    <row r="93" spans="1:15" x14ac:dyDescent="0.35">
      <c r="G93" s="56"/>
      <c r="H93" s="56"/>
      <c r="I93" s="56"/>
    </row>
    <row r="94" spans="1:15" x14ac:dyDescent="0.35">
      <c r="G94" s="56"/>
      <c r="H94" s="56"/>
      <c r="I94" s="56"/>
    </row>
    <row r="95" spans="1:15" x14ac:dyDescent="0.35">
      <c r="G95" s="56"/>
      <c r="H95" s="56"/>
      <c r="I95" s="56"/>
    </row>
    <row r="96" spans="1:15" x14ac:dyDescent="0.35">
      <c r="G96" s="56"/>
      <c r="H96" s="56"/>
      <c r="I96" s="56"/>
    </row>
    <row r="97" spans="7:9" x14ac:dyDescent="0.35">
      <c r="G97" s="56"/>
      <c r="H97" s="56"/>
      <c r="I97" s="56"/>
    </row>
    <row r="98" spans="7:9" x14ac:dyDescent="0.35">
      <c r="G98" s="56"/>
      <c r="H98" s="56"/>
      <c r="I98" s="56"/>
    </row>
    <row r="99" spans="7:9" x14ac:dyDescent="0.35">
      <c r="G99" s="56"/>
      <c r="H99" s="56"/>
      <c r="I99" s="56"/>
    </row>
    <row r="100" spans="7:9" x14ac:dyDescent="0.35">
      <c r="G100" s="56"/>
      <c r="H100" s="56"/>
      <c r="I100" s="56"/>
    </row>
    <row r="101" spans="7:9" x14ac:dyDescent="0.35">
      <c r="G101" s="56"/>
      <c r="H101" s="56"/>
      <c r="I101" s="56"/>
    </row>
    <row r="102" spans="7:9" x14ac:dyDescent="0.35">
      <c r="G102" s="56"/>
      <c r="H102" s="56"/>
      <c r="I102" s="56"/>
    </row>
  </sheetData>
  <hyperlinks>
    <hyperlink ref="A42" r:id="rId1" xr:uid="{00000000-0004-0000-0400-000000000000}"/>
  </hyperlinks>
  <pageMargins left="0.7" right="0.7" top="0.75" bottom="0.75" header="0.3" footer="0.3"/>
  <pageSetup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Introduction</vt:lpstr>
      <vt:lpstr>Functions Used in the Paper</vt:lpstr>
      <vt:lpstr>Tables for the Paper</vt:lpstr>
      <vt:lpstr>Functions Using Ranges</vt:lpstr>
      <vt:lpstr>Lambda Function Errors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Timothy Crack</dc:creator>
  <cp:lastModifiedBy>Timothy Crack</cp:lastModifiedBy>
  <dcterms:created xsi:type="dcterms:W3CDTF">2026-06-11T03:12:28Z</dcterms:created>
  <dcterms:modified xsi:type="dcterms:W3CDTF">2026-09-25T02:34:58Z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199c939-b151-4941-af2c-952de9755475_Enabled">
    <vt:lpwstr>true</vt:lpwstr>
  </property>
  <property fmtid="{D5CDD505-2E9C-101B-9397-08002B2CF9AE}" pid="3" name="MSIP_Label_d199c939-b151-4941-af2c-952de9755475_SetDate">
    <vt:lpwstr>2026-09-13T03:16:31Z</vt:lpwstr>
  </property>
  <property fmtid="{D5CDD505-2E9C-101B-9397-08002B2CF9AE}" pid="4" name="MSIP_Label_d199c939-b151-4941-af2c-952de9755475_Method">
    <vt:lpwstr>Standard</vt:lpwstr>
  </property>
  <property fmtid="{D5CDD505-2E9C-101B-9397-08002B2CF9AE}" pid="5" name="MSIP_Label_d199c939-b151-4941-af2c-952de9755475_Name">
    <vt:lpwstr>Unlabelled Sensitivity</vt:lpwstr>
  </property>
  <property fmtid="{D5CDD505-2E9C-101B-9397-08002B2CF9AE}" pid="6" name="MSIP_Label_d199c939-b151-4941-af2c-952de9755475_SiteId">
    <vt:lpwstr>0225efc5-78fe-4928-b157-9ef24809e9ba</vt:lpwstr>
  </property>
  <property fmtid="{D5CDD505-2E9C-101B-9397-08002B2CF9AE}" pid="7" name="MSIP_Label_d199c939-b151-4941-af2c-952de9755475_ActionId">
    <vt:lpwstr>73bc1875-677a-4ad0-92f4-9844e3ea0a2e</vt:lpwstr>
  </property>
  <property fmtid="{D5CDD505-2E9C-101B-9397-08002B2CF9AE}" pid="8" name="MSIP_Label_d199c939-b151-4941-af2c-952de9755475_ContentBits">
    <vt:lpwstr>0</vt:lpwstr>
  </property>
  <property fmtid="{D5CDD505-2E9C-101B-9397-08002B2CF9AE}" pid="9" name="MSIP_Label_d199c939-b151-4941-af2c-952de9755475_Tag">
    <vt:lpwstr>10, 3, 0, 1</vt:lpwstr>
  </property>
</Properties>
</file>